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275E5C8C-1F53-4F93-9518-CB9CC71DB84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ปก" sheetId="3" r:id="rId1"/>
    <sheet name="ปร.5" sheetId="1" r:id="rId2"/>
    <sheet name="ปร.4" sheetId="2" r:id="rId3"/>
  </sheets>
  <definedNames>
    <definedName name="_xlnm.Print_Area" localSheetId="2">ปร.4!$A$2:$J$379</definedName>
    <definedName name="_xlnm.Print_Area" localSheetId="1">ปร.5!$A$1:$F$45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8" i="2" l="1"/>
  <c r="I358" i="2"/>
  <c r="K361" i="2"/>
  <c r="F324" i="2"/>
  <c r="I324" i="2"/>
  <c r="F329" i="2"/>
  <c r="I329" i="2"/>
  <c r="F331" i="2"/>
  <c r="I331" i="2"/>
  <c r="F325" i="2"/>
  <c r="I325" i="2"/>
  <c r="F320" i="2"/>
  <c r="I320" i="2"/>
  <c r="F321" i="2"/>
  <c r="I321" i="2"/>
  <c r="F322" i="2"/>
  <c r="I322" i="2"/>
  <c r="F323" i="2"/>
  <c r="I323" i="2"/>
  <c r="F326" i="2"/>
  <c r="I326" i="2"/>
  <c r="F327" i="2"/>
  <c r="I327" i="2"/>
  <c r="F328" i="2"/>
  <c r="I328" i="2"/>
  <c r="F330" i="2"/>
  <c r="I330" i="2"/>
  <c r="F332" i="2"/>
  <c r="I332" i="2"/>
  <c r="F333" i="2"/>
  <c r="I333" i="2"/>
  <c r="F334" i="2"/>
  <c r="I334" i="2"/>
  <c r="F335" i="2"/>
  <c r="I335" i="2"/>
  <c r="K335" i="2"/>
  <c r="F299" i="2"/>
  <c r="I299" i="2"/>
  <c r="F300" i="2"/>
  <c r="I300" i="2"/>
  <c r="F301" i="2"/>
  <c r="I301" i="2"/>
  <c r="F302" i="2"/>
  <c r="I302" i="2"/>
  <c r="K302" i="2"/>
  <c r="I21" i="2"/>
  <c r="H48" i="2"/>
  <c r="I48" i="2"/>
  <c r="H49" i="2"/>
  <c r="I49" i="2"/>
  <c r="F52" i="2"/>
  <c r="I52" i="2"/>
  <c r="F53" i="2"/>
  <c r="H53" i="2"/>
  <c r="I53" i="2"/>
  <c r="H54" i="2"/>
  <c r="I54" i="2"/>
  <c r="H55" i="2"/>
  <c r="I55" i="2"/>
  <c r="H56" i="2"/>
  <c r="I56" i="2"/>
  <c r="F57" i="2"/>
  <c r="H57" i="2"/>
  <c r="I57" i="2"/>
  <c r="F58" i="2"/>
  <c r="H58" i="2"/>
  <c r="I58" i="2"/>
  <c r="F61" i="2"/>
  <c r="H61" i="2"/>
  <c r="I61" i="2"/>
  <c r="F62" i="2"/>
  <c r="H62" i="2"/>
  <c r="I62" i="2"/>
  <c r="F63" i="2"/>
  <c r="H63" i="2"/>
  <c r="I63" i="2"/>
  <c r="F64" i="2"/>
  <c r="H64" i="2"/>
  <c r="I64" i="2"/>
  <c r="F65" i="2"/>
  <c r="H65" i="2"/>
  <c r="I65" i="2"/>
  <c r="F66" i="2"/>
  <c r="H66" i="2"/>
  <c r="I66" i="2"/>
  <c r="F67" i="2"/>
  <c r="H67" i="2"/>
  <c r="I67" i="2"/>
  <c r="F68" i="2"/>
  <c r="I68" i="2"/>
  <c r="F69" i="2"/>
  <c r="H69" i="2"/>
  <c r="I69" i="2"/>
  <c r="F70" i="2"/>
  <c r="H70" i="2"/>
  <c r="I70" i="2"/>
  <c r="I71" i="2"/>
  <c r="I86" i="2"/>
  <c r="F88" i="2"/>
  <c r="H88" i="2"/>
  <c r="I88" i="2"/>
  <c r="F89" i="2"/>
  <c r="H89" i="2"/>
  <c r="I89" i="2"/>
  <c r="F90" i="2"/>
  <c r="H90" i="2"/>
  <c r="I90" i="2"/>
  <c r="F91" i="2"/>
  <c r="H91" i="2"/>
  <c r="I91" i="2"/>
  <c r="F92" i="2"/>
  <c r="H92" i="2"/>
  <c r="I92" i="2"/>
  <c r="C93" i="2"/>
  <c r="F93" i="2"/>
  <c r="H93" i="2"/>
  <c r="I93" i="2"/>
  <c r="C94" i="2"/>
  <c r="F94" i="2"/>
  <c r="H94" i="2"/>
  <c r="I94" i="2"/>
  <c r="F95" i="2"/>
  <c r="H95" i="2"/>
  <c r="I95" i="2"/>
  <c r="F96" i="2"/>
  <c r="H96" i="2"/>
  <c r="I96" i="2"/>
  <c r="C97" i="2"/>
  <c r="F97" i="2"/>
  <c r="I97" i="2"/>
  <c r="F98" i="2"/>
  <c r="H98" i="2"/>
  <c r="I98" i="2"/>
  <c r="F102" i="2"/>
  <c r="H102" i="2"/>
  <c r="I102" i="2"/>
  <c r="F103" i="2"/>
  <c r="H103" i="2"/>
  <c r="I103" i="2"/>
  <c r="F104" i="2"/>
  <c r="I104" i="2"/>
  <c r="F105" i="2"/>
  <c r="I105" i="2"/>
  <c r="F106" i="2"/>
  <c r="H106" i="2"/>
  <c r="I106" i="2"/>
  <c r="F107" i="2"/>
  <c r="H107" i="2"/>
  <c r="I107" i="2"/>
  <c r="F108" i="2"/>
  <c r="H108" i="2"/>
  <c r="I108" i="2"/>
  <c r="F109" i="2"/>
  <c r="H109" i="2"/>
  <c r="I109" i="2"/>
  <c r="I110" i="2"/>
  <c r="I124" i="2"/>
  <c r="F125" i="2"/>
  <c r="H125" i="2"/>
  <c r="I125" i="2"/>
  <c r="F126" i="2"/>
  <c r="H126" i="2"/>
  <c r="I126" i="2"/>
  <c r="F127" i="2"/>
  <c r="H127" i="2"/>
  <c r="I127" i="2"/>
  <c r="F128" i="2"/>
  <c r="H128" i="2"/>
  <c r="I128" i="2"/>
  <c r="F129" i="2"/>
  <c r="H129" i="2"/>
  <c r="I129" i="2"/>
  <c r="F130" i="2"/>
  <c r="H130" i="2"/>
  <c r="I130" i="2"/>
  <c r="F131" i="2"/>
  <c r="H131" i="2"/>
  <c r="I131" i="2"/>
  <c r="F132" i="2"/>
  <c r="H132" i="2"/>
  <c r="I132" i="2"/>
  <c r="F133" i="2"/>
  <c r="H133" i="2"/>
  <c r="I133" i="2"/>
  <c r="F134" i="2"/>
  <c r="H134" i="2"/>
  <c r="I134" i="2"/>
  <c r="F135" i="2"/>
  <c r="H135" i="2"/>
  <c r="I135" i="2"/>
  <c r="F136" i="2"/>
  <c r="H136" i="2"/>
  <c r="I136" i="2"/>
  <c r="F137" i="2"/>
  <c r="H137" i="2"/>
  <c r="I137" i="2"/>
  <c r="F138" i="2"/>
  <c r="H138" i="2"/>
  <c r="I138" i="2"/>
  <c r="F139" i="2"/>
  <c r="H139" i="2"/>
  <c r="I139" i="2"/>
  <c r="F142" i="2"/>
  <c r="H142" i="2"/>
  <c r="I142" i="2"/>
  <c r="F143" i="2"/>
  <c r="H143" i="2"/>
  <c r="I143" i="2"/>
  <c r="F144" i="2"/>
  <c r="H144" i="2"/>
  <c r="I144" i="2"/>
  <c r="F145" i="2"/>
  <c r="H145" i="2"/>
  <c r="I145" i="2"/>
  <c r="F146" i="2"/>
  <c r="H146" i="2"/>
  <c r="I146" i="2"/>
  <c r="F147" i="2"/>
  <c r="I147" i="2"/>
  <c r="I148" i="2"/>
  <c r="I162" i="2"/>
  <c r="F163" i="2"/>
  <c r="I163" i="2"/>
  <c r="F164" i="2"/>
  <c r="H164" i="2"/>
  <c r="I164" i="2"/>
  <c r="F165" i="2"/>
  <c r="H165" i="2"/>
  <c r="I165" i="2"/>
  <c r="F166" i="2"/>
  <c r="H166" i="2"/>
  <c r="I166" i="2"/>
  <c r="F167" i="2"/>
  <c r="H167" i="2"/>
  <c r="I167" i="2"/>
  <c r="F168" i="2"/>
  <c r="H168" i="2"/>
  <c r="I168" i="2"/>
  <c r="F169" i="2"/>
  <c r="H169" i="2"/>
  <c r="I169" i="2"/>
  <c r="F172" i="2"/>
  <c r="H172" i="2"/>
  <c r="I172" i="2"/>
  <c r="F173" i="2"/>
  <c r="H173" i="2"/>
  <c r="I173" i="2"/>
  <c r="F174" i="2"/>
  <c r="I174" i="2"/>
  <c r="F175" i="2"/>
  <c r="H175" i="2"/>
  <c r="I175" i="2"/>
  <c r="F176" i="2"/>
  <c r="H176" i="2"/>
  <c r="I176" i="2"/>
  <c r="F177" i="2"/>
  <c r="I177" i="2"/>
  <c r="F178" i="2"/>
  <c r="I178" i="2"/>
  <c r="F179" i="2"/>
  <c r="I179" i="2"/>
  <c r="F180" i="2"/>
  <c r="H180" i="2"/>
  <c r="I180" i="2"/>
  <c r="F181" i="2"/>
  <c r="H181" i="2"/>
  <c r="I181" i="2"/>
  <c r="F182" i="2"/>
  <c r="H182" i="2"/>
  <c r="I182" i="2"/>
  <c r="F183" i="2"/>
  <c r="H183" i="2"/>
  <c r="I183" i="2"/>
  <c r="F184" i="2"/>
  <c r="H184" i="2"/>
  <c r="I184" i="2"/>
  <c r="F185" i="2"/>
  <c r="H185" i="2"/>
  <c r="I185" i="2"/>
  <c r="I186" i="2"/>
  <c r="I200" i="2"/>
  <c r="F202" i="2"/>
  <c r="H202" i="2"/>
  <c r="I202" i="2"/>
  <c r="F203" i="2"/>
  <c r="H203" i="2"/>
  <c r="I203" i="2"/>
  <c r="F204" i="2"/>
  <c r="H204" i="2"/>
  <c r="I204" i="2"/>
  <c r="F205" i="2"/>
  <c r="I205" i="2"/>
  <c r="F206" i="2"/>
  <c r="H206" i="2"/>
  <c r="I206" i="2"/>
  <c r="F207" i="2"/>
  <c r="H207" i="2"/>
  <c r="I207" i="2"/>
  <c r="F208" i="2"/>
  <c r="H208" i="2"/>
  <c r="I208" i="2"/>
  <c r="F212" i="2"/>
  <c r="H212" i="2"/>
  <c r="I212" i="2"/>
  <c r="F213" i="2"/>
  <c r="H213" i="2"/>
  <c r="I213" i="2"/>
  <c r="F214" i="2"/>
  <c r="H214" i="2"/>
  <c r="I214" i="2"/>
  <c r="F215" i="2"/>
  <c r="H215" i="2"/>
  <c r="I215" i="2"/>
  <c r="F216" i="2"/>
  <c r="H216" i="2"/>
  <c r="I216" i="2"/>
  <c r="F217" i="2"/>
  <c r="H217" i="2"/>
  <c r="I217" i="2"/>
  <c r="F220" i="2"/>
  <c r="H220" i="2"/>
  <c r="I220" i="2"/>
  <c r="F221" i="2"/>
  <c r="H221" i="2"/>
  <c r="I221" i="2"/>
  <c r="F222" i="2"/>
  <c r="H222" i="2"/>
  <c r="I222" i="2"/>
  <c r="F223" i="2"/>
  <c r="H223" i="2"/>
  <c r="I223" i="2"/>
  <c r="I224" i="2"/>
  <c r="I239" i="2"/>
  <c r="F240" i="2"/>
  <c r="H240" i="2"/>
  <c r="I240" i="2"/>
  <c r="F241" i="2"/>
  <c r="H241" i="2"/>
  <c r="I241" i="2"/>
  <c r="F242" i="2"/>
  <c r="H242" i="2"/>
  <c r="I242" i="2"/>
  <c r="F243" i="2"/>
  <c r="H243" i="2"/>
  <c r="I243" i="2"/>
  <c r="F244" i="2"/>
  <c r="H244" i="2"/>
  <c r="I244" i="2"/>
  <c r="F245" i="2"/>
  <c r="H245" i="2"/>
  <c r="I245" i="2"/>
  <c r="F246" i="2"/>
  <c r="H246" i="2"/>
  <c r="I246" i="2"/>
  <c r="F247" i="2"/>
  <c r="H247" i="2"/>
  <c r="I247" i="2"/>
  <c r="F248" i="2"/>
  <c r="H248" i="2"/>
  <c r="I248" i="2"/>
  <c r="F249" i="2"/>
  <c r="H249" i="2"/>
  <c r="I249" i="2"/>
  <c r="F250" i="2"/>
  <c r="H250" i="2"/>
  <c r="I250" i="2"/>
  <c r="F251" i="2"/>
  <c r="H251" i="2"/>
  <c r="I251" i="2"/>
  <c r="F252" i="2"/>
  <c r="H252" i="2"/>
  <c r="I252" i="2"/>
  <c r="F253" i="2"/>
  <c r="H253" i="2"/>
  <c r="I253" i="2"/>
  <c r="F254" i="2"/>
  <c r="H254" i="2"/>
  <c r="I254" i="2"/>
  <c r="F255" i="2"/>
  <c r="H255" i="2"/>
  <c r="I255" i="2"/>
  <c r="F258" i="2"/>
  <c r="H258" i="2"/>
  <c r="I258" i="2"/>
  <c r="F259" i="2"/>
  <c r="H259" i="2"/>
  <c r="I259" i="2"/>
  <c r="F260" i="2"/>
  <c r="H260" i="2"/>
  <c r="I260" i="2"/>
  <c r="F261" i="2"/>
  <c r="H261" i="2"/>
  <c r="I261" i="2"/>
  <c r="F262" i="2"/>
  <c r="H262" i="2"/>
  <c r="I262" i="2"/>
  <c r="I263" i="2"/>
  <c r="I279" i="2"/>
  <c r="F280" i="2"/>
  <c r="H280" i="2"/>
  <c r="I280" i="2"/>
  <c r="F281" i="2"/>
  <c r="H281" i="2"/>
  <c r="I281" i="2"/>
  <c r="F283" i="2"/>
  <c r="H283" i="2"/>
  <c r="I283" i="2"/>
  <c r="F284" i="2"/>
  <c r="H284" i="2"/>
  <c r="I284" i="2"/>
  <c r="F285" i="2"/>
  <c r="H285" i="2"/>
  <c r="I285" i="2"/>
  <c r="F286" i="2"/>
  <c r="H286" i="2"/>
  <c r="I286" i="2"/>
  <c r="F287" i="2"/>
  <c r="H287" i="2"/>
  <c r="I287" i="2"/>
  <c r="F288" i="2"/>
  <c r="H288" i="2"/>
  <c r="I288" i="2"/>
  <c r="F292" i="2"/>
  <c r="I292" i="2"/>
  <c r="F293" i="2"/>
  <c r="H293" i="2"/>
  <c r="I293" i="2"/>
  <c r="F294" i="2"/>
  <c r="H294" i="2"/>
  <c r="I294" i="2"/>
  <c r="F295" i="2"/>
  <c r="H295" i="2"/>
  <c r="I295" i="2"/>
  <c r="I303" i="2"/>
  <c r="I319" i="2"/>
  <c r="I343" i="2"/>
  <c r="B351" i="2"/>
  <c r="B352" i="2"/>
  <c r="B353" i="2"/>
  <c r="G5" i="2"/>
  <c r="G354" i="2"/>
  <c r="I357" i="2"/>
  <c r="I374" i="2"/>
  <c r="K342" i="2"/>
  <c r="K336" i="2"/>
  <c r="E15" i="1"/>
  <c r="B19" i="2"/>
  <c r="K139" i="2"/>
  <c r="K109" i="2"/>
  <c r="I13" i="2"/>
  <c r="K99" i="2"/>
  <c r="I12" i="2"/>
  <c r="K209" i="2"/>
  <c r="I16" i="2"/>
  <c r="K255" i="2"/>
  <c r="K223" i="2"/>
  <c r="I18" i="2"/>
  <c r="K70" i="2"/>
  <c r="I11" i="2"/>
  <c r="K217" i="2"/>
  <c r="I17" i="2"/>
  <c r="K49" i="2"/>
  <c r="I9" i="2"/>
  <c r="K58" i="2"/>
  <c r="I10" i="2"/>
  <c r="K147" i="2"/>
  <c r="K169" i="2"/>
  <c r="I14" i="2"/>
  <c r="K185" i="2"/>
  <c r="I15" i="2"/>
  <c r="K262" i="2"/>
  <c r="K288" i="2"/>
  <c r="I19" i="2"/>
  <c r="K295" i="2"/>
  <c r="I20" i="2"/>
  <c r="K20" i="2"/>
  <c r="C14" i="1"/>
  <c r="K14" i="1"/>
  <c r="K20" i="1"/>
  <c r="I31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31" i="2"/>
  <c r="E14" i="1"/>
  <c r="E28" i="1"/>
  <c r="B29" i="1"/>
  <c r="C15" i="1"/>
  <c r="B21" i="2"/>
  <c r="B20" i="2"/>
  <c r="B18" i="2"/>
  <c r="B17" i="2"/>
  <c r="B16" i="2"/>
  <c r="B15" i="2"/>
  <c r="B14" i="2"/>
  <c r="B13" i="2"/>
  <c r="B12" i="2"/>
  <c r="B11" i="2"/>
  <c r="B10" i="2"/>
  <c r="B9" i="2"/>
  <c r="G316" i="2"/>
  <c r="G276" i="2"/>
  <c r="G236" i="2"/>
  <c r="G197" i="2"/>
  <c r="G159" i="2"/>
  <c r="G121" i="2"/>
  <c r="G83" i="2"/>
  <c r="G44" i="2"/>
  <c r="B315" i="2"/>
  <c r="B314" i="2"/>
  <c r="B313" i="2"/>
  <c r="B275" i="2"/>
  <c r="B274" i="2"/>
  <c r="B273" i="2"/>
  <c r="B235" i="2"/>
  <c r="B234" i="2"/>
  <c r="B233" i="2"/>
  <c r="B196" i="2"/>
  <c r="B195" i="2"/>
  <c r="B194" i="2"/>
  <c r="B158" i="2"/>
  <c r="B157" i="2"/>
  <c r="B156" i="2"/>
  <c r="B120" i="2"/>
  <c r="B119" i="2"/>
  <c r="B118" i="2"/>
  <c r="B82" i="2"/>
  <c r="B81" i="2"/>
  <c r="B80" i="2"/>
  <c r="B43" i="2"/>
  <c r="B42" i="2"/>
  <c r="B41" i="2"/>
</calcChain>
</file>

<file path=xl/sharedStrings.xml><?xml version="1.0" encoding="utf-8"?>
<sst xmlns="http://schemas.openxmlformats.org/spreadsheetml/2006/main" count="652" uniqueCount="278">
  <si>
    <t>แบบ ปร.5</t>
  </si>
  <si>
    <t>สรุปผลการประมาณราคาค่าก่อสร้าง</t>
  </si>
  <si>
    <t>แบบเลขที่</t>
  </si>
  <si>
    <t xml:space="preserve">ประมาณราคาตามแบบ ปร.4 </t>
  </si>
  <si>
    <t>ลำดับที่</t>
  </si>
  <si>
    <t>รายการ</t>
  </si>
  <si>
    <t>ค่าวัสดุและค่าแรงงาน</t>
  </si>
  <si>
    <t>Factor F</t>
  </si>
  <si>
    <t>รวมค่าก่อสร้าง</t>
  </si>
  <si>
    <t>หมายเหตุ</t>
  </si>
  <si>
    <t>เป็นเงิน/บาท</t>
  </si>
  <si>
    <t>เงื่อนไข</t>
  </si>
  <si>
    <t>"-เงินล่วงหน้าจ่าย 0 %</t>
  </si>
  <si>
    <t>"-เงินประกันผลงานหัก</t>
  </si>
  <si>
    <t>"-ค่าภาษีมูลค่าเพิ่ม 7%</t>
  </si>
  <si>
    <t>สรุป</t>
  </si>
  <si>
    <t>รวมค่าก่อสร้างเป็นเงินทั้งสิ้นประมาณ</t>
  </si>
  <si>
    <t>1. จำนวนปริมาณงานและค่าแรงเป็นการถอดแบบจัดทำรายการปริมาณงานและราคาเพื่อประมาณราคาใน</t>
  </si>
  <si>
    <t>เบื้องต้น ให้คณะกรรมการกำหนดราคากลางเป็นผู้มีหน้าที่รับผิดชอบในการคำนวณราคากลางงานก่อสร้าง</t>
  </si>
  <si>
    <t xml:space="preserve">ภายใต้หลักเกณฑ์การคำนวณราคากลางงานก่อสร้างตามหนังสือกระทรวงการคลังเมื่อวันที่ </t>
  </si>
  <si>
    <t>คณะกรรมการกำหนดราคากลาง</t>
  </si>
  <si>
    <t xml:space="preserve">           ลงชื่อ...............................................</t>
  </si>
  <si>
    <t>กรรมการ</t>
  </si>
  <si>
    <r>
      <t xml:space="preserve">ส่วนราชการ  </t>
    </r>
    <r>
      <rPr>
        <b/>
        <sz val="13"/>
        <rFont val="TH SarabunPSK"/>
        <family val="2"/>
      </rPr>
      <t>สำนักงานคณะกรรมการการอาชีวศึกษา</t>
    </r>
  </si>
  <si>
    <r>
      <t xml:space="preserve">เจ้าของอาคาร  </t>
    </r>
    <r>
      <rPr>
        <b/>
        <sz val="13"/>
        <rFont val="TH SarabunPSK"/>
        <family val="2"/>
      </rPr>
      <t>วิทยาลัยเทคนิคอุบลราชธานี</t>
    </r>
  </si>
  <si>
    <r>
      <t xml:space="preserve">หน่วยงานออกแบบแปลนและรายการ </t>
    </r>
    <r>
      <rPr>
        <b/>
        <sz val="13"/>
        <rFont val="TH SarabunPSK"/>
        <family val="2"/>
      </rPr>
      <t xml:space="preserve"> วิทยาลัยเทคนิคอุบลราชธานี</t>
    </r>
  </si>
  <si>
    <t>แบบ ปร.4</t>
  </si>
  <si>
    <t xml:space="preserve">แบบเลขที่ </t>
  </si>
  <si>
    <t>สำนักงานคณะกรรมการการอาชีวศึกษา</t>
  </si>
  <si>
    <t>จำนวน</t>
  </si>
  <si>
    <t>หน่วย</t>
  </si>
  <si>
    <t>ราคาวัสดุ</t>
  </si>
  <si>
    <t>ค่างแรงงาน</t>
  </si>
  <si>
    <t>รวมค่าวัสดุ</t>
  </si>
  <si>
    <t>ราคาหน่วยละ</t>
  </si>
  <si>
    <t>จำนวนเงิน</t>
  </si>
  <si>
    <t>และค่าแรง</t>
  </si>
  <si>
    <t>สถานที่ก่อสร้าง วิทยาลัยเทคนิคอุบลราชธานี  อำเภอเมือง จังหวัดอุบลราชธานี</t>
  </si>
  <si>
    <t>"-ดอกเบี้ยเงินกู้ 6%</t>
  </si>
  <si>
    <t>ยอดยกมา</t>
  </si>
  <si>
    <t>ประเภทอาคาร  อาคารเก็บอากาศยานพร้อมห้องปฏิบัติการอากาศยาน</t>
  </si>
  <si>
    <t>ประมาณราคาค่าก่อสร้าง  อาคารเก็บอากาศยานพร้อมห้องปฏิบัติการอากาศยาน</t>
  </si>
  <si>
    <t>สรุปงานก่อสร้าง</t>
  </si>
  <si>
    <t>คิดเป็นร้อยละ</t>
  </si>
  <si>
    <t>รวมราคาวัสดุและแรงงานเป็นเงินประมาณ</t>
  </si>
  <si>
    <t>งานรื้อถอน และปรับพื้นที่</t>
  </si>
  <si>
    <t>1.1 ตัดต้นไม้และขุดถอน</t>
  </si>
  <si>
    <t>1.2 ขุดดิน ขนย้าย ปรับเกลี่ยพื้นที่</t>
  </si>
  <si>
    <t>เหมา</t>
  </si>
  <si>
    <t>งานดินและงานฐานราก</t>
  </si>
  <si>
    <t>2.1 เจาะสำรวจชั้นดิน</t>
  </si>
  <si>
    <t>จุด</t>
  </si>
  <si>
    <r>
      <t xml:space="preserve">2.2 งานเสาเข็ม </t>
    </r>
    <r>
      <rPr>
        <sz val="14"/>
        <rFont val="Wingdings 2"/>
        <family val="1"/>
        <charset val="2"/>
      </rPr>
      <t>*</t>
    </r>
    <r>
      <rPr>
        <sz val="14"/>
        <rFont val="TH SarabunPSK"/>
        <family val="2"/>
      </rPr>
      <t xml:space="preserve"> - 0.26x0.26 เมตร ยาว 8 เมตร</t>
    </r>
  </si>
  <si>
    <t>ต้น</t>
  </si>
  <si>
    <t>2.2 งานตัดหัวเสาเข็ม</t>
  </si>
  <si>
    <t>2.3 งานดินขุดฐานราก</t>
  </si>
  <si>
    <t>2.4 งานกลบคืน</t>
  </si>
  <si>
    <t xml:space="preserve">2.5 งานทรายหยาบ รองฐานราก </t>
  </si>
  <si>
    <t>2.6 งานคอนกรีตหยาบ รองฐานราก</t>
  </si>
  <si>
    <t>ลบ.ม.</t>
  </si>
  <si>
    <t>ยอดยกไป</t>
  </si>
  <si>
    <t>งานโครงสร้างอาคาร</t>
  </si>
  <si>
    <t>3.1 คอนกรีตสำเร็จรูป 240 ksc. (ทรงลูกบาศก์)</t>
  </si>
  <si>
    <t>3.2 งานไม้แบบ ทั่วไป</t>
  </si>
  <si>
    <t>ตร.ม.</t>
  </si>
  <si>
    <t>3.3 เหล็กเส้นกลมผิวเรียบ  6  มม. ยาว 10.00 ม. (SR24)</t>
  </si>
  <si>
    <t>3.4 เหล็กเส้นกลมผิวเรียบ  9  มม. ยาว 10.00 ม. (SR24)</t>
  </si>
  <si>
    <t>ตัน</t>
  </si>
  <si>
    <t>กก.</t>
  </si>
  <si>
    <t>3.8 ลวดผูกเหล็ก ศก. 1.25 มม. (เบอร์ 18)</t>
  </si>
  <si>
    <t>3.9 แผ่นพื้น HOLLOW CORE HC 120 LL 500 KG/SQM</t>
  </si>
  <si>
    <t>3.10 ตะแกรงเหล็กสำเร็จรูป 4 มม.@ 0.20ม.#</t>
  </si>
  <si>
    <t>โครงสร้างหลังคา</t>
  </si>
  <si>
    <t>4.1 เหล็กรูปพรรณ [ -125x50x20x2.3 mm</t>
  </si>
  <si>
    <t>4.2 เหล็กกลม 100x3.2 mm.</t>
  </si>
  <si>
    <t>4.3 เหล็กกลม 75x3.2 mm.</t>
  </si>
  <si>
    <t>4.4 เหล็กกลม 50x2.3 mm.</t>
  </si>
  <si>
    <t>4.5 เหล็กกลม 40x2.3 mm.</t>
  </si>
  <si>
    <t>4.7 งานติดตั้งเหล็ก J- bolt Ø 25 mm x0.50 m</t>
  </si>
  <si>
    <t xml:space="preserve">4.6 STEEL PLATE ขนาด 300x600 Thk. 15 mm. </t>
  </si>
  <si>
    <t>รวมตัดเจาะ</t>
  </si>
  <si>
    <t>พร้อมอุปกรณ์</t>
  </si>
  <si>
    <t>แผ่น</t>
  </si>
  <si>
    <t>ชุด</t>
  </si>
  <si>
    <t>4.8 หลังคามุง METAL SHEET ROOFING 0.35 mm. สีอลูซิงค์</t>
  </si>
  <si>
    <t>4.9 flashing sheet ครอบสัน matel sheet สีอลูซิงค์</t>
  </si>
  <si>
    <t>4.10 วัสดุ อุปกรณ์ประกอบ</t>
  </si>
  <si>
    <t>ตรม.</t>
  </si>
  <si>
    <t>ม.</t>
  </si>
  <si>
    <t>4.11 สีกันสนิมโครงหลังคาเหล็กรูปพรรณ</t>
  </si>
  <si>
    <t>งานพื้นและงานฝ้า งานผนัง</t>
  </si>
  <si>
    <t xml:space="preserve">5.1 พื้น  คสล. ปูกระเบื้องเคลือบ  ขนาด 0.30x0.30 ม. </t>
  </si>
  <si>
    <t xml:space="preserve">5.2 พื้น  คสล. ปูกระเบื้องเคลือบ  ขนาด 0.30x0.30 ม. </t>
  </si>
  <si>
    <t>5.3 พื้น  คสล.  ผิวขัดมันเรียบ ทาทับ Epoxy</t>
  </si>
  <si>
    <t>5.4 PVC งานหินขัดตามแนวต่อหัวนอนพื้น</t>
  </si>
  <si>
    <t>5.5 พื้น  คสล.  ผิวขัดมัน</t>
  </si>
  <si>
    <t>5.6 พื้น  คสล.  ผิวปูกระเบื้อง  บันได (ชานพักบันได)</t>
  </si>
  <si>
    <t>5.7 พื้น  คสล.  ผิวปูกระเบื้อง  บันได</t>
  </si>
  <si>
    <t xml:space="preserve">5.8 จมูกบันได PVC. </t>
  </si>
  <si>
    <t>5.9 งานฝ้าเพดานท้องพื้นโครงสร้าง ฉาบเจียรแต่งผิว</t>
  </si>
  <si>
    <t>5.10 งานฝ้าเพดาน แผ่นยิปซั่มบอร์ดหนา 9 มม.ฉาบเรียบรอยต่อ</t>
  </si>
  <si>
    <t>5.12 งานแต่งปูนเรียบท้องบันได ST-1</t>
  </si>
  <si>
    <t>5.13 งานฝ้าตาข่ายเหล็กชุบซิงค์</t>
  </si>
  <si>
    <t>5.14 งานก่ออิฐมวลเบา ครึ่งแผ่น</t>
  </si>
  <si>
    <t>5.15 งานเอ็นทับหลัง คสล. ขนาด 0.07x0.10 ม.</t>
  </si>
  <si>
    <t xml:space="preserve">5.16 งานผนัง ปูกระเบื้อง </t>
  </si>
  <si>
    <t xml:space="preserve">5.17 งานผนังฉาบปูนเรียบ </t>
  </si>
  <si>
    <t>5.18 งานร่อง PVC. ขนาด 2 ซม.</t>
  </si>
  <si>
    <t>5.19 งานฉาบปูนโครงสร้าง เสา</t>
  </si>
  <si>
    <t>ท่อน</t>
  </si>
  <si>
    <t>งานประตู - หน้าต่าง</t>
  </si>
  <si>
    <t xml:space="preserve">6.1 ประตู D1 บานเลื่อน เหล็ก </t>
  </si>
  <si>
    <t xml:space="preserve">6.2 ประตู D1' บานเลื่อนม้วน </t>
  </si>
  <si>
    <t>6.3 ประตู D2 บานเลื่อน เหล็ก</t>
  </si>
  <si>
    <t xml:space="preserve">6.4 ประตู D3 บานเลื่อนอลูมิเนียมพร้อมช่องแสง </t>
  </si>
  <si>
    <t xml:space="preserve">6.5 ประตู D4 บานเปิด PVC. </t>
  </si>
  <si>
    <t xml:space="preserve">6.6 ประตู D5 ชุดผนังห้องน้ำบานสำเร็จรูป  ขนาดมาตรฐาน </t>
  </si>
  <si>
    <t xml:space="preserve">6.7 ประตู D6 ชุดผนังห้องน้ำบานสำเร็จรูป  ขนาดมาตรฐาน </t>
  </si>
  <si>
    <t>6.8 หน้าต่าง W1 หน้าต่างอลูมิเนียม บานเลื่อน</t>
  </si>
  <si>
    <t>6.9 หน้าต่าง W2 หน้าต่างอลูมิเนียม บานติดตายกระจก</t>
  </si>
  <si>
    <t xml:space="preserve">6.10 หน้าต่าง W3 หน้าต่างบานกระทุ้งอลูมิเนียม </t>
  </si>
  <si>
    <t xml:space="preserve">6.11 หน้าต่าง W4 หน้าต่างบานกระทุ้งอลูมิเนียม </t>
  </si>
  <si>
    <t xml:space="preserve">6.12 หน้าต่าง W5 หน้าต่างบานกระทุ้งอลูมิเนียม </t>
  </si>
  <si>
    <t xml:space="preserve">6.13 หน้าต่าง W6 หน้าต่างบานกระทุ้งอลูมิเนียม </t>
  </si>
  <si>
    <t>งานห้องน้ำ</t>
  </si>
  <si>
    <t xml:space="preserve">7.1 โถส้วมชักโครกชนิดนั่งราบ   สีขาว </t>
  </si>
  <si>
    <t xml:space="preserve">7.2 โถปัสสาวะชาย  สีขาว </t>
  </si>
  <si>
    <t xml:space="preserve">7.3 ฟลัชวาล์วโถปัสสาวะชาย </t>
  </si>
  <si>
    <t xml:space="preserve">7.4 อ่างล้างหน้าชนิดฝังเคาน์เตอร์   สีขาว </t>
  </si>
  <si>
    <t xml:space="preserve">7.5 ก๊อกอ่างล้างหน้า </t>
  </si>
  <si>
    <t xml:space="preserve">7.6 สายน้ำดีแบบถัก </t>
  </si>
  <si>
    <t xml:space="preserve">7.7 ท่อน้ำทิ้งอ่างล้างหน้า แบบกระปุก </t>
  </si>
  <si>
    <t>7.8 สะดืออ่างล้างหน้า</t>
  </si>
  <si>
    <t xml:space="preserve">7.9 สต๊อปวาล์ว  </t>
  </si>
  <si>
    <t>7.10 ฝักบัวฉีดชำระ</t>
  </si>
  <si>
    <t>7.11 ที่ใส่กระดาษชำระ</t>
  </si>
  <si>
    <t>7.12 กระจกเงาขอบอลูมิเนียม</t>
  </si>
  <si>
    <t>7.13 ตะขอแขวนผ้า</t>
  </si>
  <si>
    <t>7.14 ตะแกรงดักผงรูระบายน้ำทิ้งขนาดเส้นผ่าศูนย์กลาง 3"</t>
  </si>
  <si>
    <t>งานเบ็ดเตล็ด</t>
  </si>
  <si>
    <t xml:space="preserve">8.1 ตราสัญญลักษณ์วิทยาลัยกลม 1 m กล่องสแตนเลสกัดกรด / ลงสี </t>
  </si>
  <si>
    <t xml:space="preserve">8.2 ชื่ออาคารตัวอักษรสูง 12 นิ้ว กล่องสังกะสี ทำสี </t>
  </si>
  <si>
    <t>8.3 งานราวระเบียงกันตก สแตนเลส 303 ตามแบบ</t>
  </si>
  <si>
    <t>8.4 งานราวบันไดสแตนเลส 304 ตามแบบ</t>
  </si>
  <si>
    <t xml:space="preserve">8.5 งานหล่อเคาน์เตอร์ คสล.อ่างล้างหน้า </t>
  </si>
  <si>
    <t>8.6 งานปูกระเบื้อง TOP อ่างล้างหน้า ห้องน้ำ WC.1</t>
  </si>
  <si>
    <t xml:space="preserve">8.7 งานบัวปูนปั้น 10x5 ซม. </t>
  </si>
  <si>
    <t>อัน</t>
  </si>
  <si>
    <t>ตัว</t>
  </si>
  <si>
    <t>งานสี</t>
  </si>
  <si>
    <t xml:space="preserve">9.1 สีพลาสติก ชนิดทาภายนอก </t>
  </si>
  <si>
    <t>9.2 สีพลาสติก ชนิดทาภายใน</t>
  </si>
  <si>
    <t xml:space="preserve">9.3 สีพลาสติกทาฝ้าเพดาน ชนิดทาภายนอก </t>
  </si>
  <si>
    <t>9.4 สีพลาสติกทาฝ้าเพดาน ชนิดทาภายใน</t>
  </si>
  <si>
    <t>9.5 งานทาสีน้ำมันทาราวบันไดเหล็ก</t>
  </si>
  <si>
    <t>9.6 งานสีน้ำมันทาเหล็กราวระเบียง</t>
  </si>
  <si>
    <t>งานไฟฟ้า</t>
  </si>
  <si>
    <t xml:space="preserve"> พร้อม Metering</t>
  </si>
  <si>
    <t>10.1 .ตู้ MDB 200 A กว้าง 900 มม. สูง 1800 มม. ลึก 500 มม.</t>
  </si>
  <si>
    <t>10.2 ตู้ LC1</t>
  </si>
  <si>
    <t>10.3 ตู้ LC2</t>
  </si>
  <si>
    <t>10.4 ดวงโคมคู่สะท้อนแสง พร้อมหลอด LED 16 W</t>
  </si>
  <si>
    <t>งาน</t>
  </si>
  <si>
    <t>10.5 ดวงโคม Highbay พร้อมหลอด LED ขนาด 120 W</t>
  </si>
  <si>
    <t>10.6 สวิตช์ไฟฟ้า ทางเดียวพร้อมหน้ากาก</t>
  </si>
  <si>
    <t>10.7 สวิตช์ไฟฟ้า สองทางพร้อมหน้ากาก</t>
  </si>
  <si>
    <t>10.8 เต้ารับคู่แบบมีกราวด์</t>
  </si>
  <si>
    <t>10.9 เต้ารับทีวี</t>
  </si>
  <si>
    <t>10.10 เต้ารับอินเตอร์เน็ต</t>
  </si>
  <si>
    <t>10.11 Circuit Breaker 2P เปิด-ปิด  ดวงโคม Highbay  LED ขนาด 120 W</t>
  </si>
  <si>
    <t>10.12 สายไฟฟ้า THW 2.5 Sqmm.</t>
  </si>
  <si>
    <t>10.13 สายไฟฟ้า THW 4 Sqmm.</t>
  </si>
  <si>
    <t>10.14 สายไฟฟ้า THW 70 Sqmm. (เมนเดินลอยอากาศ)</t>
  </si>
  <si>
    <t>10.15 สาย RG-6</t>
  </si>
  <si>
    <t>10.16 สาย CAT 5E</t>
  </si>
  <si>
    <t>10.17 ท่อ PVC 20 mm.</t>
  </si>
  <si>
    <t>10.18 ท่อ PVC 25 mm.</t>
  </si>
  <si>
    <t xml:space="preserve">10.19 Fitting &amp; Accessorie  </t>
  </si>
  <si>
    <t>งานประปา</t>
  </si>
  <si>
    <t>Lot</t>
  </si>
  <si>
    <t>11.2 ระบบ CW PVC 13.5</t>
  </si>
  <si>
    <t>ถังเก็บน้ำดีและถังบำบัดน้ำเสีย</t>
  </si>
  <si>
    <t xml:space="preserve">  -ถังบำบัดน้ำเสียสำเร็จรูป  ขนาด  3000 ลิตร </t>
  </si>
  <si>
    <t xml:space="preserve">  -ท่อระบายน้ำทิ้งใยหิน Æ 10"</t>
  </si>
  <si>
    <t xml:space="preserve">  -บ่อพัก 50 x 60 เซนติเมตร พร้อมฝา</t>
  </si>
  <si>
    <t xml:space="preserve">12.1 ถังบำบัดน้ำเสียสำเร็จรูป </t>
  </si>
  <si>
    <t xml:space="preserve">  - ฐานรองถังบำบัด</t>
  </si>
  <si>
    <t>ใบ</t>
  </si>
  <si>
    <t>ฐาน</t>
  </si>
  <si>
    <t>งานที่ไม่พิจารณาให้ค่า Factor F</t>
  </si>
  <si>
    <t>13.1 ชุดลำโพงพร้อมติดตั้ง</t>
  </si>
  <si>
    <t>13.2 เครื่องขยายเสียงพร้อมติดตั้ง</t>
  </si>
  <si>
    <t>13.3 เครื่องผสมสัญญาณเสียงพร้อมติดตั้ง</t>
  </si>
  <si>
    <t>13.4 ชุดไมโครโฟนไร้สายพร้อมติดตั้ง</t>
  </si>
  <si>
    <t xml:space="preserve">13.5 โต๊ะเรียนหน้าปัดห้องนักบิน A320 ทับด้วยอคิลิกใสพร้อมเก้าอี้ </t>
  </si>
  <si>
    <t>พร้อมติดตั้ง</t>
  </si>
  <si>
    <t>เครื่อง</t>
  </si>
  <si>
    <t>13.6 โต๊ะเรียนเล็กแผงควบคุมกลาง A320 ทับด้วยอคิลิกใส</t>
  </si>
  <si>
    <t>13.7 ชุดฝึกสาธิตทดลองอากาศพลศาสตร์</t>
  </si>
  <si>
    <t>13.8 ชุดฝึกปฏิบัติการระบบนิวเมติกส์ในอากาศยาน</t>
  </si>
  <si>
    <t xml:space="preserve">13.11 เครื่องสำรองไฟฟ้า 3 KVA </t>
  </si>
  <si>
    <t>13.12 เครื่องฉายภาพมัลติมีเดียโปรเจคเตอร์ระดับ XGA ขนาด 3,500 ANSI Lumens  + จอมอเตอร์ไฟฟ้าขนาด 100 นิ้ว</t>
  </si>
  <si>
    <t>13.13 จอภาพระบบสัมผัส พร้อม Wall Mount ขนาดไม่น้อยกว่า 74 นิ้ว พร้อมติดตั้ง</t>
  </si>
  <si>
    <t xml:space="preserve">13.16 โต๊ะประจำห้องปฏิบัติการ ขนาด 150 ซม.×80 ซม.×70 ซม. </t>
  </si>
  <si>
    <t>13.18 เครื่องคอมพิวเตอร์สำหรับอากาศยาน ขนาดหน้าจอไม่น้อยกว่า 19 นิ้ว พร้อมโต๊ะและเก้าอี้ พร้อมติดตั้ง</t>
  </si>
  <si>
    <t>13.19 โต๊ะทำงานเหล็กขนาด 152.4(กว้าง) x 76.2(ลึก) x 74(สูง) เซนติเมตร พร้อมกระจก</t>
  </si>
  <si>
    <t>13.20 เก้าอี้พนักพิงสูงขนาด 620(กว้าง) x 620(ลึก) x 1,130-1,250(สูง) มิลลิเมตร สามารถปรับระดับสูงต่ำได้</t>
  </si>
  <si>
    <t>13.21 โต๊ะฝึกงาน 6 เหลี่ยมพร้อมปากกาจับชิ้นงาน</t>
  </si>
  <si>
    <t>ประเภทงานอาคาร</t>
  </si>
  <si>
    <t>ประเภทงานที่ไม่พิจารณาให้ค่า Factor F</t>
  </si>
  <si>
    <t>vat 7%</t>
  </si>
  <si>
    <t>จำนวน  9  แผ่น</t>
  </si>
  <si>
    <t xml:space="preserve">ประมาณราคาวันที่  24  เดือน มกราคม พ.ศ. 2563       </t>
  </si>
  <si>
    <t>ครุภัณฑ์ประกอบ</t>
  </si>
  <si>
    <t>บาท</t>
  </si>
  <si>
    <t>บัญชีการกำหนดราคากลางงานก่อสร้าง</t>
  </si>
  <si>
    <t>(BILL OF QUANTITY)</t>
  </si>
  <si>
    <t>อาคารเก็บอากาศยานพร้อมห้องปฏิบัติการอากาศยาน</t>
  </si>
  <si>
    <t xml:space="preserve">วิทยาลัยเทคนิคอุบลราชธานี </t>
  </si>
  <si>
    <t>อำเภอเมือง จังหวัดอุบลราชธานี</t>
  </si>
  <si>
    <t>กระทรวงศึกษาธิการ</t>
  </si>
  <si>
    <t>สืบราคา</t>
  </si>
  <si>
    <t>ราคากลาง ปี 63</t>
  </si>
  <si>
    <t>พณ.อบ 63</t>
  </si>
  <si>
    <t>A</t>
  </si>
  <si>
    <t>B</t>
  </si>
  <si>
    <t>E</t>
  </si>
  <si>
    <t>D</t>
  </si>
  <si>
    <t>C</t>
  </si>
  <si>
    <t>FACTOR F</t>
  </si>
  <si>
    <t xml:space="preserve">       - ท่อ PVC ø 3/4"</t>
  </si>
  <si>
    <t xml:space="preserve">       - ท่อ PVC ø ½"</t>
  </si>
  <si>
    <t xml:space="preserve">       - GATE VALVE 3/4"</t>
  </si>
  <si>
    <t xml:space="preserve">       - GATE VALVE 1"</t>
  </si>
  <si>
    <t xml:space="preserve">       - HANGER &amp; SUPPORT</t>
  </si>
  <si>
    <t>11.1 ระบบ S W V PVC 8.5</t>
  </si>
  <si>
    <t xml:space="preserve">       - FCO ขนาด 4"</t>
  </si>
  <si>
    <t xml:space="preserve">       - ท่อ PVC ø 4"</t>
  </si>
  <si>
    <t xml:space="preserve">       - ท่อ PVC ø 3"</t>
  </si>
  <si>
    <t xml:space="preserve">       - ท่อ PVC ø 2"</t>
  </si>
  <si>
    <t xml:space="preserve">       - ท่อ PVC ø 1 ½"</t>
  </si>
  <si>
    <t xml:space="preserve">       - FITTING &amp; ACCESSORIES</t>
  </si>
  <si>
    <t>10.20 งานติดตั้งระบบสายเมนไฟฟ้าแรงต่ำพร้อมการขยายเขตไฟฟ้าหม้อแปลง 250 KVA</t>
  </si>
  <si>
    <t>13.10 เครื่องปรับอากาศแบบแยกส่วน ขนาด 32,000 บีทียู</t>
  </si>
  <si>
    <t>3.5 เหล็กข้ออ้อย  12  มม.</t>
  </si>
  <si>
    <t xml:space="preserve">3.6 เหล็กข้ออ้อย  16  มม. </t>
  </si>
  <si>
    <t xml:space="preserve">3.7 เหล็กข้ออ้อย  25  มม. </t>
  </si>
  <si>
    <t>5.21 โครงเหล็กกล่อง 100x50x2.3 MM x 6 m 5.166 kg/m</t>
  </si>
  <si>
    <t xml:space="preserve">5.23 โครงเหล็กกล่อง 50 x 50 x 2 MM x 6 m 3 kg/m </t>
  </si>
  <si>
    <t>5.11 งานฝ้าเพดาน แผ่นยิปซั่มบอร์ดหนา 9 มม.ฉาบเรียบรอยต่อกันชื้น</t>
  </si>
  <si>
    <t>5.20 งานผนัง Louver Metal Sheet</t>
  </si>
  <si>
    <t>5.22 งานผนัง Metal Sheet</t>
  </si>
  <si>
    <t xml:space="preserve">       - FITTING &amp; ACCESSORIE</t>
  </si>
  <si>
    <t>แผ่นที่ 10/10</t>
  </si>
  <si>
    <t>13.15 ตู้เก็บเอกสารบานเลื่อนกระจกสูง         
ขนาด 914(กว้าง) x 457(ลึก) x 1,830(สูง) มิลลิเมตร</t>
  </si>
  <si>
    <t>แผ่นที่ 9/10</t>
  </si>
  <si>
    <t>แผ่นที่ 8/10</t>
  </si>
  <si>
    <t>แผ่นที่ 7/10</t>
  </si>
  <si>
    <t>แผ่นที่ 6/10</t>
  </si>
  <si>
    <t>แผ่นที่ 5/10</t>
  </si>
  <si>
    <t>แผ่นที่ 4/10</t>
  </si>
  <si>
    <t>แผ่นที่ 3/10</t>
  </si>
  <si>
    <t>แผ่นที่ 2/10</t>
  </si>
  <si>
    <t>แผ่นที่ 1/10</t>
  </si>
  <si>
    <t>13.14 เครื่องพิมพ์ Multifunction ชนิดเลเซอร์ สีและขาวดำ มีความเร็วในการพิมพ์ร่างไม่น้อยกว่า 27 หน้า/นาที</t>
  </si>
  <si>
    <t>13.17 เก้าอี้ประจำห้องปฏิบัติการ และประจำห้องสอบ ขนาด 49x52x82 มม. ขาชุบโครเมี่ยม</t>
  </si>
  <si>
    <t>ลงชื่อ.....................................ประธานกรรมการ</t>
  </si>
  <si>
    <t xml:space="preserve">       (นายสุวิชชา     มั่นยืน)</t>
  </si>
  <si>
    <t>ลงชื่อ.....................................กรรมการ</t>
  </si>
  <si>
    <t xml:space="preserve">       (นายดุลยวัต   รักษ์พงศ์)</t>
  </si>
  <si>
    <t xml:space="preserve">       (นายชนินทร์  พบลาภ)</t>
  </si>
  <si>
    <t xml:space="preserve">                (นายอภิสิทธิ์  พรมดอน)</t>
  </si>
  <si>
    <t xml:space="preserve">                (ว่าที่ ร.ต. วิทยา  สายลาด)</t>
  </si>
  <si>
    <t xml:space="preserve">                (นายสุนทร  ดอนชัย)</t>
  </si>
  <si>
    <t xml:space="preserve">                (นายปริวัฒน์  ยืนยิ่ง)</t>
  </si>
  <si>
    <t>13.9 ชุดฝึกเครื่องยนต์แก๊สเทอร์ไบน์ (Gas Turbine Engine Trainer)</t>
  </si>
  <si>
    <t xml:space="preserve">13.22 โต๊ะประจำห้องสอบ ขนาด มีฉากบัง 3 ด้าน 80 x 60 x 75 cm. - 130 cm. </t>
  </si>
  <si>
    <t>ประมาณการโดย  คณะกรรมการกำหนดราคากลาง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</si>
</sst>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(* #,##0.0000_);_(* \(#,##0.0000\);_(* &quot;-&quot;??_);_(@_)"/>
    <numFmt numFmtId="190" formatCode="#,##0.0"/>
  </numFmts>
  <fonts count="25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4"/>
      <name val="TH SarabunPSK"/>
      <family val="2"/>
    </font>
    <font>
      <b/>
      <sz val="13"/>
      <name val="TH SarabunPSK"/>
      <family val="2"/>
    </font>
    <font>
      <sz val="13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0"/>
      <name val="Arial"/>
      <family val="2"/>
    </font>
    <font>
      <b/>
      <sz val="11"/>
      <color theme="1"/>
      <name val="Tahoma"/>
      <family val="2"/>
      <charset val="222"/>
      <scheme val="minor"/>
    </font>
    <font>
      <sz val="14"/>
      <name val="Wingdings 2"/>
      <family val="1"/>
      <charset val="2"/>
    </font>
    <font>
      <sz val="11"/>
      <name val="TH SarabunPSK"/>
      <family val="2"/>
    </font>
    <font>
      <sz val="14"/>
      <color theme="1"/>
      <name val="TH SarabunPSK"/>
      <family val="2"/>
    </font>
    <font>
      <b/>
      <sz val="16"/>
      <name val="TH SarabunPSK"/>
      <family val="2"/>
    </font>
    <font>
      <sz val="14"/>
      <color rgb="FFFF0000"/>
      <name val="TH SarabunPSK"/>
      <family val="2"/>
    </font>
    <font>
      <sz val="22"/>
      <color theme="1"/>
      <name val="TH SarabunPSK"/>
      <family val="2"/>
    </font>
    <font>
      <b/>
      <sz val="28"/>
      <color theme="1"/>
      <name val="TH SarabunPSK"/>
      <family val="2"/>
    </font>
    <font>
      <b/>
      <sz val="22"/>
      <color theme="1"/>
      <name val="TH SarabunPSK"/>
      <family val="2"/>
    </font>
    <font>
      <sz val="10"/>
      <name val="TH SarabunPSK"/>
      <family val="2"/>
    </font>
    <font>
      <b/>
      <sz val="10"/>
      <name val="TH SarabunPSK"/>
      <family val="2"/>
    </font>
    <font>
      <sz val="10"/>
      <color theme="1"/>
      <name val="Tahoma"/>
      <family val="2"/>
      <scheme val="minor"/>
    </font>
    <font>
      <sz val="8"/>
      <name val="Tahoma"/>
      <family val="2"/>
      <scheme val="minor"/>
    </font>
    <font>
      <sz val="12"/>
      <color theme="1"/>
      <name val="TH SarabunPSK"/>
      <family val="2"/>
    </font>
    <font>
      <sz val="10"/>
      <color theme="1"/>
      <name val="TH SarabunPSK"/>
      <family val="2"/>
    </font>
    <font>
      <b/>
      <sz val="14"/>
      <color theme="1"/>
      <name val="TH SarabunPSK"/>
      <family val="2"/>
    </font>
    <font>
      <b/>
      <sz val="10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7" fillId="0" borderId="0"/>
  </cellStyleXfs>
  <cellXfs count="24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87" fontId="2" fillId="0" borderId="1" xfId="1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87" fontId="2" fillId="0" borderId="8" xfId="1" applyFont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187" fontId="2" fillId="0" borderId="9" xfId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3" fontId="5" fillId="2" borderId="7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87" fontId="2" fillId="0" borderId="10" xfId="1" applyFont="1" applyBorder="1" applyAlignment="1">
      <alignment vertical="center"/>
    </xf>
    <xf numFmtId="187" fontId="2" fillId="0" borderId="11" xfId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87" fontId="5" fillId="0" borderId="4" xfId="1" applyFont="1" applyBorder="1" applyAlignment="1">
      <alignment horizontal="center" vertical="center"/>
    </xf>
    <xf numFmtId="187" fontId="5" fillId="0" borderId="8" xfId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187" fontId="5" fillId="0" borderId="1" xfId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7" fontId="5" fillId="0" borderId="9" xfId="1" applyFont="1" applyBorder="1" applyAlignment="1">
      <alignment vertical="center"/>
    </xf>
    <xf numFmtId="187" fontId="5" fillId="0" borderId="11" xfId="1" applyFont="1" applyBorder="1" applyAlignment="1">
      <alignment vertical="center"/>
    </xf>
    <xf numFmtId="4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87" fontId="5" fillId="0" borderId="4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3" fontId="5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87" fontId="2" fillId="3" borderId="8" xfId="1" applyFont="1" applyFill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187" fontId="2" fillId="0" borderId="8" xfId="1" applyFont="1" applyFill="1" applyBorder="1" applyAlignment="1">
      <alignment vertical="center"/>
    </xf>
    <xf numFmtId="187" fontId="2" fillId="0" borderId="9" xfId="1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87" fontId="5" fillId="3" borderId="9" xfId="1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87" fontId="2" fillId="0" borderId="8" xfId="1" applyFont="1" applyBorder="1" applyAlignment="1">
      <alignment horizontal="center" vertical="center"/>
    </xf>
    <xf numFmtId="187" fontId="2" fillId="0" borderId="4" xfId="1" applyFont="1" applyBorder="1" applyAlignment="1">
      <alignment horizontal="center" vertical="center"/>
    </xf>
    <xf numFmtId="187" fontId="2" fillId="0" borderId="4" xfId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87" fontId="2" fillId="0" borderId="9" xfId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87" fontId="2" fillId="0" borderId="11" xfId="1" applyFont="1" applyBorder="1" applyAlignment="1">
      <alignment horizontal="center" vertical="center"/>
    </xf>
    <xf numFmtId="187" fontId="2" fillId="0" borderId="8" xfId="1" applyFont="1" applyBorder="1" applyAlignment="1">
      <alignment horizontal="left" vertical="center"/>
    </xf>
    <xf numFmtId="187" fontId="2" fillId="0" borderId="11" xfId="1" applyFont="1" applyBorder="1" applyAlignment="1">
      <alignment horizontal="left" vertical="center"/>
    </xf>
    <xf numFmtId="187" fontId="2" fillId="3" borderId="8" xfId="1" applyFont="1" applyFill="1" applyBorder="1" applyAlignment="1">
      <alignment horizontal="left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187" fontId="13" fillId="0" borderId="8" xfId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 vertical="center"/>
    </xf>
    <xf numFmtId="187" fontId="2" fillId="3" borderId="11" xfId="1" applyFont="1" applyFill="1" applyBorder="1" applyAlignment="1">
      <alignment horizontal="left" vertical="center"/>
    </xf>
    <xf numFmtId="188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43" fontId="4" fillId="0" borderId="14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vertical="center"/>
    </xf>
    <xf numFmtId="43" fontId="4" fillId="0" borderId="8" xfId="0" applyNumberFormat="1" applyFont="1" applyBorder="1" applyAlignment="1">
      <alignment vertical="center"/>
    </xf>
    <xf numFmtId="9" fontId="4" fillId="0" borderId="8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87" fontId="13" fillId="3" borderId="8" xfId="1" applyFont="1" applyFill="1" applyBorder="1" applyAlignment="1">
      <alignment vertical="center"/>
    </xf>
    <xf numFmtId="187" fontId="13" fillId="0" borderId="8" xfId="1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187" fontId="2" fillId="0" borderId="4" xfId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17" fillId="0" borderId="0" xfId="0" applyFont="1" applyAlignment="1">
      <alignment vertical="center"/>
    </xf>
    <xf numFmtId="2" fontId="17" fillId="0" borderId="8" xfId="0" applyNumberFormat="1" applyFont="1" applyBorder="1" applyAlignment="1">
      <alignment horizontal="center" vertical="center"/>
    </xf>
    <xf numFmtId="43" fontId="18" fillId="2" borderId="7" xfId="0" applyNumberFormat="1" applyFont="1" applyFill="1" applyBorder="1" applyAlignment="1">
      <alignment vertical="center"/>
    </xf>
    <xf numFmtId="187" fontId="18" fillId="0" borderId="1" xfId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43" fontId="18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18" fillId="0" borderId="9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187" fontId="0" fillId="0" borderId="0" xfId="1" applyFont="1"/>
    <xf numFmtId="189" fontId="0" fillId="0" borderId="0" xfId="1" applyNumberFormat="1" applyFont="1"/>
    <xf numFmtId="189" fontId="1" fillId="0" borderId="0" xfId="1" applyNumberFormat="1" applyFont="1"/>
    <xf numFmtId="0" fontId="3" fillId="0" borderId="1" xfId="0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190" fontId="2" fillId="0" borderId="8" xfId="1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1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87" fontId="23" fillId="0" borderId="1" xfId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center" vertical="center"/>
    </xf>
    <xf numFmtId="187" fontId="24" fillId="0" borderId="1" xfId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11" fillId="0" borderId="8" xfId="0" applyNumberFormat="1" applyFont="1" applyBorder="1" applyAlignment="1">
      <alignment horizontal="center" vertical="center"/>
    </xf>
    <xf numFmtId="187" fontId="11" fillId="0" borderId="8" xfId="1" applyFont="1" applyBorder="1" applyAlignment="1">
      <alignment vertical="center"/>
    </xf>
    <xf numFmtId="187" fontId="11" fillId="0" borderId="11" xfId="1" applyFont="1" applyBorder="1" applyAlignment="1">
      <alignment horizontal="left" vertical="center"/>
    </xf>
    <xf numFmtId="187" fontId="11" fillId="3" borderId="11" xfId="1" applyFont="1" applyFill="1" applyBorder="1" applyAlignment="1">
      <alignment horizontal="left" vertical="center"/>
    </xf>
    <xf numFmtId="187" fontId="11" fillId="3" borderId="8" xfId="1" applyFont="1" applyFill="1" applyBorder="1" applyAlignment="1">
      <alignment vertical="center"/>
    </xf>
    <xf numFmtId="4" fontId="11" fillId="0" borderId="8" xfId="0" applyNumberFormat="1" applyFont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left" vertical="center"/>
    </xf>
    <xf numFmtId="0" fontId="11" fillId="0" borderId="11" xfId="1" applyNumberFormat="1" applyFont="1" applyBorder="1" applyAlignment="1">
      <alignment horizontal="center" vertical="center"/>
    </xf>
    <xf numFmtId="187" fontId="11" fillId="0" borderId="11" xfId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1" fillId="0" borderId="8" xfId="0" applyFont="1" applyFill="1" applyBorder="1" applyAlignment="1">
      <alignment horizontal="left" vertical="center"/>
    </xf>
    <xf numFmtId="0" fontId="11" fillId="0" borderId="8" xfId="1" applyNumberFormat="1" applyFont="1" applyBorder="1" applyAlignment="1">
      <alignment horizontal="center" vertical="center"/>
    </xf>
    <xf numFmtId="187" fontId="11" fillId="0" borderId="8" xfId="1" applyFont="1" applyBorder="1" applyAlignment="1">
      <alignment horizontal="center" vertical="center"/>
    </xf>
    <xf numFmtId="187" fontId="11" fillId="0" borderId="9" xfId="1" applyFont="1" applyBorder="1" applyAlignment="1">
      <alignment horizontal="left" vertical="center"/>
    </xf>
    <xf numFmtId="187" fontId="11" fillId="0" borderId="8" xfId="1" applyFont="1" applyBorder="1" applyAlignment="1">
      <alignment horizontal="left" vertical="center"/>
    </xf>
    <xf numFmtId="187" fontId="11" fillId="3" borderId="9" xfId="1" applyFont="1" applyFill="1" applyBorder="1" applyAlignment="1">
      <alignment horizontal="left" vertical="center"/>
    </xf>
    <xf numFmtId="0" fontId="22" fillId="0" borderId="9" xfId="0" applyFont="1" applyBorder="1" applyAlignment="1">
      <alignment horizontal="center" vertical="center"/>
    </xf>
    <xf numFmtId="0" fontId="21" fillId="0" borderId="9" xfId="0" applyFont="1" applyFill="1" applyBorder="1" applyAlignment="1">
      <alignment horizontal="left" vertical="center"/>
    </xf>
    <xf numFmtId="187" fontId="11" fillId="0" borderId="9" xfId="1" applyFont="1" applyBorder="1" applyAlignment="1">
      <alignment horizontal="center" vertical="center"/>
    </xf>
    <xf numFmtId="187" fontId="11" fillId="3" borderId="8" xfId="1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/>
    </xf>
    <xf numFmtId="187" fontId="11" fillId="3" borderId="11" xfId="1" applyFont="1" applyFill="1" applyBorder="1" applyAlignment="1">
      <alignment vertical="center"/>
    </xf>
    <xf numFmtId="0" fontId="21" fillId="0" borderId="9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/>
    </xf>
    <xf numFmtId="0" fontId="2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187" fontId="2" fillId="0" borderId="11" xfId="1" applyFont="1" applyFill="1" applyBorder="1" applyAlignment="1">
      <alignment horizontal="left" vertical="center"/>
    </xf>
    <xf numFmtId="187" fontId="2" fillId="0" borderId="8" xfId="1" applyFont="1" applyFill="1" applyBorder="1" applyAlignment="1">
      <alignment horizontal="left" vertical="center"/>
    </xf>
    <xf numFmtId="187" fontId="2" fillId="0" borderId="11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43" fontId="3" fillId="0" borderId="1" xfId="0" applyNumberFormat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3">
    <cellStyle name="Normal 2" xfId="2" xr:uid="{00000000-0005-0000-0000-000002000000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118382</xdr:colOff>
      <xdr:row>0</xdr:row>
      <xdr:rowOff>174171</xdr:rowOff>
    </xdr:from>
    <xdr:to>
      <xdr:col>5</xdr:col>
      <xdr:colOff>573032</xdr:colOff>
      <xdr:row>10</xdr:row>
      <xdr:rowOff>164420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9453" y="174171"/>
          <a:ext cx="1815365" cy="1759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333376</xdr:colOff>
      <xdr:row>0</xdr:row>
      <xdr:rowOff>102054</xdr:rowOff>
    </xdr:from>
    <xdr:to>
      <xdr:col>2</xdr:col>
      <xdr:colOff>962025</xdr:colOff>
      <xdr:row>2</xdr:row>
      <xdr:rowOff>219075</xdr:rowOff>
    </xdr:to>
    <xdr:pic>
      <xdr:nvPicPr>
        <xdr:cNvPr id="4" name="Picture 1" descr="I:\newVEC.bmp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0287" y="102054"/>
          <a:ext cx="628649" cy="593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94863</xdr:colOff>
      <xdr:row>1</xdr:row>
      <xdr:rowOff>112058</xdr:rowOff>
    </xdr:from>
    <xdr:to>
      <xdr:col>0</xdr:col>
      <xdr:colOff>543485</xdr:colOff>
      <xdr:row>3</xdr:row>
      <xdr:rowOff>168088</xdr:rowOff>
    </xdr:to>
    <xdr:pic>
      <xdr:nvPicPr>
        <xdr:cNvPr id="2" name="Picture 1" descr="I:\newVEC.bmp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3" y="112058"/>
          <a:ext cx="448622" cy="4538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43543</xdr:colOff>
      <xdr:row>40</xdr:row>
      <xdr:rowOff>92529</xdr:rowOff>
    </xdr:from>
    <xdr:to>
      <xdr:col>0</xdr:col>
      <xdr:colOff>492165</xdr:colOff>
      <xdr:row>42</xdr:row>
      <xdr:rowOff>148559</xdr:rowOff>
    </xdr:to>
    <xdr:pic>
      <xdr:nvPicPr>
        <xdr:cNvPr id="20" name="Picture 19" descr="I:\newVEC.bmp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3" y="6536872"/>
          <a:ext cx="448622" cy="458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104775</xdr:colOff>
      <xdr:row>79</xdr:row>
      <xdr:rowOff>85725</xdr:rowOff>
    </xdr:from>
    <xdr:to>
      <xdr:col>0</xdr:col>
      <xdr:colOff>550676</xdr:colOff>
      <xdr:row>81</xdr:row>
      <xdr:rowOff>140394</xdr:rowOff>
    </xdr:to>
    <xdr:pic>
      <xdr:nvPicPr>
        <xdr:cNvPr id="22" name="Picture 21" descr="I:\newVEC.bmp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087350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104775</xdr:colOff>
      <xdr:row>117</xdr:row>
      <xdr:rowOff>85725</xdr:rowOff>
    </xdr:from>
    <xdr:to>
      <xdr:col>0</xdr:col>
      <xdr:colOff>550676</xdr:colOff>
      <xdr:row>119</xdr:row>
      <xdr:rowOff>140394</xdr:rowOff>
    </xdr:to>
    <xdr:pic>
      <xdr:nvPicPr>
        <xdr:cNvPr id="23" name="Picture 22" descr="I:\newVEC.bmp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68817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155</xdr:row>
      <xdr:rowOff>95250</xdr:rowOff>
    </xdr:from>
    <xdr:to>
      <xdr:col>0</xdr:col>
      <xdr:colOff>541151</xdr:colOff>
      <xdr:row>157</xdr:row>
      <xdr:rowOff>149919</xdr:rowOff>
    </xdr:to>
    <xdr:pic>
      <xdr:nvPicPr>
        <xdr:cNvPr id="24" name="Picture 23" descr="I:\newVEC.bmp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629852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193</xdr:row>
      <xdr:rowOff>66675</xdr:rowOff>
    </xdr:from>
    <xdr:to>
      <xdr:col>0</xdr:col>
      <xdr:colOff>560201</xdr:colOff>
      <xdr:row>195</xdr:row>
      <xdr:rowOff>121344</xdr:rowOff>
    </xdr:to>
    <xdr:pic>
      <xdr:nvPicPr>
        <xdr:cNvPr id="25" name="Picture 24" descr="I:\newVEC.bmp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87077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104775</xdr:colOff>
      <xdr:row>232</xdr:row>
      <xdr:rowOff>76200</xdr:rowOff>
    </xdr:from>
    <xdr:to>
      <xdr:col>0</xdr:col>
      <xdr:colOff>550676</xdr:colOff>
      <xdr:row>234</xdr:row>
      <xdr:rowOff>130869</xdr:rowOff>
    </xdr:to>
    <xdr:pic>
      <xdr:nvPicPr>
        <xdr:cNvPr id="26" name="Picture 25" descr="I:\newVEC.bmp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948112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272</xdr:row>
      <xdr:rowOff>47625</xdr:rowOff>
    </xdr:from>
    <xdr:to>
      <xdr:col>0</xdr:col>
      <xdr:colOff>541151</xdr:colOff>
      <xdr:row>274</xdr:row>
      <xdr:rowOff>102294</xdr:rowOff>
    </xdr:to>
    <xdr:pic>
      <xdr:nvPicPr>
        <xdr:cNvPr id="29" name="Picture 28" descr="I:\newVEC.bmp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605337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312</xdr:row>
      <xdr:rowOff>38100</xdr:rowOff>
    </xdr:from>
    <xdr:to>
      <xdr:col>0</xdr:col>
      <xdr:colOff>531626</xdr:colOff>
      <xdr:row>314</xdr:row>
      <xdr:rowOff>92769</xdr:rowOff>
    </xdr:to>
    <xdr:pic>
      <xdr:nvPicPr>
        <xdr:cNvPr id="30" name="Picture 29" descr="I:\newVEC.bmp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2644675"/>
          <a:ext cx="445901" cy="454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66261</xdr:colOff>
      <xdr:row>350</xdr:row>
      <xdr:rowOff>82825</xdr:rowOff>
    </xdr:from>
    <xdr:to>
      <xdr:col>0</xdr:col>
      <xdr:colOff>512162</xdr:colOff>
      <xdr:row>352</xdr:row>
      <xdr:rowOff>137493</xdr:rowOff>
    </xdr:to>
    <xdr:pic>
      <xdr:nvPicPr>
        <xdr:cNvPr id="11" name="Picture 10" descr="I:\newVEC.bmp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61" y="59551955"/>
          <a:ext cx="445901" cy="452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9</xdr:col>
      <xdr:colOff>954014</xdr:colOff>
      <xdr:row>35</xdr:row>
      <xdr:rowOff>104776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0" y="6531429"/>
          <a:ext cx="10996085" cy="5129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73</xdr:row>
      <xdr:rowOff>14554</xdr:rowOff>
    </xdr:from>
    <xdr:to>
      <xdr:col>9</xdr:col>
      <xdr:colOff>954014</xdr:colOff>
      <xdr:row>76</xdr:row>
      <xdr:rowOff>83345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0" y="14790210"/>
          <a:ext cx="11062420" cy="6760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111</xdr:row>
      <xdr:rowOff>150814</xdr:rowOff>
    </xdr:from>
    <xdr:to>
      <xdr:col>9</xdr:col>
      <xdr:colOff>954014</xdr:colOff>
      <xdr:row>114</xdr:row>
      <xdr:rowOff>85990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0" y="22617908"/>
          <a:ext cx="11062420" cy="542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150</xdr:row>
      <xdr:rowOff>31750</xdr:rowOff>
    </xdr:from>
    <xdr:to>
      <xdr:col>9</xdr:col>
      <xdr:colOff>954014</xdr:colOff>
      <xdr:row>152</xdr:row>
      <xdr:rowOff>137585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0" y="30392688"/>
          <a:ext cx="11062420" cy="5106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188</xdr:row>
      <xdr:rowOff>15875</xdr:rowOff>
    </xdr:from>
    <xdr:to>
      <xdr:col>9</xdr:col>
      <xdr:colOff>954014</xdr:colOff>
      <xdr:row>190</xdr:row>
      <xdr:rowOff>120649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0" y="38068250"/>
          <a:ext cx="11062420" cy="50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226</xdr:row>
      <xdr:rowOff>7937</xdr:rowOff>
    </xdr:from>
    <xdr:to>
      <xdr:col>9</xdr:col>
      <xdr:colOff>954014</xdr:colOff>
      <xdr:row>228</xdr:row>
      <xdr:rowOff>103188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0" y="45751750"/>
          <a:ext cx="11062420" cy="5000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265</xdr:row>
      <xdr:rowOff>41010</xdr:rowOff>
    </xdr:from>
    <xdr:to>
      <xdr:col>9</xdr:col>
      <xdr:colOff>954014</xdr:colOff>
      <xdr:row>267</xdr:row>
      <xdr:rowOff>145786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0" y="53881073"/>
          <a:ext cx="11062420" cy="509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304</xdr:row>
      <xdr:rowOff>190501</xdr:rowOff>
    </xdr:from>
    <xdr:to>
      <xdr:col>9</xdr:col>
      <xdr:colOff>954014</xdr:colOff>
      <xdr:row>307</xdr:row>
      <xdr:rowOff>190500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0" y="61924407"/>
          <a:ext cx="11062420" cy="6072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345</xdr:row>
      <xdr:rowOff>23813</xdr:rowOff>
    </xdr:from>
    <xdr:to>
      <xdr:col>9</xdr:col>
      <xdr:colOff>954014</xdr:colOff>
      <xdr:row>348</xdr:row>
      <xdr:rowOff>95251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0" y="70294501"/>
          <a:ext cx="11062420" cy="678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  <xdr:twoCellAnchor>
    <xdr:from>
      <xdr:col>0</xdr:col>
      <xdr:colOff>0</xdr:colOff>
      <xdr:row>376</xdr:row>
      <xdr:rowOff>0</xdr:rowOff>
    </xdr:from>
    <xdr:to>
      <xdr:col>9</xdr:col>
      <xdr:colOff>954014</xdr:colOff>
      <xdr:row>378</xdr:row>
      <xdr:rowOff>104777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0" y="79302429"/>
          <a:ext cx="10996085" cy="512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ลงชื่อ........................ประธานกรรมการ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   ลงชื่อ........................กรรมการ</a:t>
          </a:r>
        </a:p>
        <a:p>
          <a:r>
            <a:rPr lang="th-TH" sz="1400" b="0">
              <a:latin typeface="TH SarabunPSK" panose="020B0500040200020003" pitchFamily="34" charset="-34"/>
              <a:cs typeface="TH SarabunPSK" panose="020B0500040200020003" pitchFamily="34" charset="-34"/>
            </a:rPr>
            <a:t>   (นายสุวิชา   มั่นยืน)</a:t>
          </a:r>
          <a:r>
            <a:rPr lang="th-TH" sz="1100"/>
            <a:t>	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(นายอภิสิทธิ์   พรมดอน)          (นายดุลยวัต  รักษ์พงศ์)        (ว่าที่ร้อยตรี วิทยา   สายลาด)      (นายชนินทร์  พบลาภ)             (นายปริวัฒน์  ยืนยิ่ง)            (นายสุนทร    ดอนชัย)</a:t>
          </a: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51"/>
  <sheetViews>
    <sheetView zoomScaleNormal="100" zoomScalePageLayoutView="70" workbookViewId="0">
      <selection activeCell="R43" sqref="R43"/>
    </sheetView>
  </sheetViews>
  <sheetFormatPr defaultRowHeight="14.25" x14ac:dyDescent="0.2"/>
  <sheetData>
    <row r="13" spans="1:9" x14ac:dyDescent="0.2">
      <c r="A13" s="48"/>
      <c r="B13" s="218" t="s">
        <v>215</v>
      </c>
      <c r="C13" s="218"/>
      <c r="D13" s="218"/>
      <c r="E13" s="218"/>
      <c r="F13" s="218"/>
      <c r="G13" s="218"/>
      <c r="H13" s="218"/>
      <c r="I13" s="48"/>
    </row>
    <row r="14" spans="1:9" x14ac:dyDescent="0.2">
      <c r="A14" s="48"/>
      <c r="B14" s="218"/>
      <c r="C14" s="218"/>
      <c r="D14" s="218"/>
      <c r="E14" s="218"/>
      <c r="F14" s="218"/>
      <c r="G14" s="218"/>
      <c r="H14" s="218"/>
      <c r="I14" s="48"/>
    </row>
    <row r="15" spans="1:9" x14ac:dyDescent="0.2">
      <c r="A15" s="48"/>
      <c r="B15" s="218"/>
      <c r="C15" s="218"/>
      <c r="D15" s="218"/>
      <c r="E15" s="218"/>
      <c r="F15" s="218"/>
      <c r="G15" s="218"/>
      <c r="H15" s="218"/>
      <c r="I15" s="48"/>
    </row>
    <row r="16" spans="1:9" x14ac:dyDescent="0.2">
      <c r="A16" s="48"/>
      <c r="B16" s="218" t="s">
        <v>216</v>
      </c>
      <c r="C16" s="218"/>
      <c r="D16" s="218"/>
      <c r="E16" s="218"/>
      <c r="F16" s="218"/>
      <c r="G16" s="218"/>
      <c r="H16" s="218"/>
      <c r="I16" s="48"/>
    </row>
    <row r="17" spans="1:9" x14ac:dyDescent="0.2">
      <c r="A17" s="48"/>
      <c r="B17" s="218"/>
      <c r="C17" s="218"/>
      <c r="D17" s="218"/>
      <c r="E17" s="218"/>
      <c r="F17" s="218"/>
      <c r="G17" s="218"/>
      <c r="H17" s="218"/>
      <c r="I17" s="48"/>
    </row>
    <row r="18" spans="1:9" x14ac:dyDescent="0.2">
      <c r="A18" s="48"/>
      <c r="B18" s="218"/>
      <c r="C18" s="218"/>
      <c r="D18" s="218"/>
      <c r="E18" s="218"/>
      <c r="F18" s="218"/>
      <c r="G18" s="218"/>
      <c r="H18" s="218"/>
      <c r="I18" s="48"/>
    </row>
    <row r="19" spans="1:9" x14ac:dyDescent="0.2">
      <c r="A19" s="48"/>
      <c r="B19" s="48"/>
      <c r="C19" s="48"/>
      <c r="D19" s="48"/>
      <c r="E19" s="48"/>
      <c r="F19" s="48"/>
      <c r="G19" s="48"/>
      <c r="H19" s="48"/>
      <c r="I19" s="48"/>
    </row>
    <row r="20" spans="1:9" x14ac:dyDescent="0.2">
      <c r="A20" s="48"/>
      <c r="B20" s="48"/>
      <c r="C20" s="48"/>
      <c r="D20" s="48"/>
      <c r="E20" s="48"/>
      <c r="F20" s="48"/>
      <c r="G20" s="48"/>
      <c r="H20" s="48"/>
      <c r="I20" s="48"/>
    </row>
    <row r="21" spans="1:9" x14ac:dyDescent="0.2">
      <c r="A21" s="48"/>
      <c r="B21" s="48"/>
      <c r="C21" s="48"/>
      <c r="D21" s="48"/>
      <c r="E21" s="48"/>
      <c r="F21" s="48"/>
      <c r="G21" s="48"/>
      <c r="H21" s="48"/>
      <c r="I21" s="48"/>
    </row>
    <row r="22" spans="1:9" x14ac:dyDescent="0.2">
      <c r="A22" s="48"/>
      <c r="B22" s="48"/>
      <c r="C22" s="48"/>
      <c r="D22" s="48"/>
      <c r="E22" s="48"/>
      <c r="F22" s="48"/>
      <c r="G22" s="48"/>
      <c r="H22" s="48"/>
      <c r="I22" s="48"/>
    </row>
    <row r="23" spans="1:9" x14ac:dyDescent="0.2">
      <c r="A23" s="48"/>
      <c r="B23" s="48"/>
      <c r="C23" s="48"/>
      <c r="D23" s="48"/>
      <c r="E23" s="48"/>
      <c r="F23" s="48"/>
      <c r="G23" s="48"/>
      <c r="H23" s="48"/>
      <c r="I23" s="48"/>
    </row>
    <row r="24" spans="1:9" ht="14.25" customHeight="1" x14ac:dyDescent="0.2">
      <c r="A24" s="218" t="s">
        <v>217</v>
      </c>
      <c r="B24" s="218"/>
      <c r="C24" s="218"/>
      <c r="D24" s="218"/>
      <c r="E24" s="218"/>
      <c r="F24" s="218"/>
      <c r="G24" s="218"/>
      <c r="H24" s="218"/>
      <c r="I24" s="218"/>
    </row>
    <row r="25" spans="1:9" ht="14.25" customHeight="1" x14ac:dyDescent="0.2">
      <c r="A25" s="218"/>
      <c r="B25" s="218"/>
      <c r="C25" s="218"/>
      <c r="D25" s="218"/>
      <c r="E25" s="218"/>
      <c r="F25" s="218"/>
      <c r="G25" s="218"/>
      <c r="H25" s="218"/>
      <c r="I25" s="218"/>
    </row>
    <row r="26" spans="1:9" ht="14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</row>
    <row r="27" spans="1:9" ht="14.25" customHeight="1" x14ac:dyDescent="0.2">
      <c r="A27" s="218"/>
      <c r="B27" s="218"/>
      <c r="C27" s="218"/>
      <c r="D27" s="218"/>
      <c r="E27" s="218"/>
      <c r="F27" s="218"/>
      <c r="G27" s="218"/>
      <c r="H27" s="218"/>
      <c r="I27" s="218"/>
    </row>
    <row r="28" spans="1:9" ht="14.25" customHeight="1" x14ac:dyDescent="0.2">
      <c r="A28" s="48"/>
      <c r="B28" s="218" t="s">
        <v>218</v>
      </c>
      <c r="C28" s="218"/>
      <c r="D28" s="218"/>
      <c r="E28" s="218"/>
      <c r="F28" s="218"/>
      <c r="G28" s="218"/>
      <c r="H28" s="218"/>
      <c r="I28" s="48"/>
    </row>
    <row r="29" spans="1:9" ht="14.25" customHeight="1" x14ac:dyDescent="0.2">
      <c r="A29" s="48"/>
      <c r="B29" s="218"/>
      <c r="C29" s="218"/>
      <c r="D29" s="218"/>
      <c r="E29" s="218"/>
      <c r="F29" s="218"/>
      <c r="G29" s="218"/>
      <c r="H29" s="218"/>
      <c r="I29" s="48"/>
    </row>
    <row r="30" spans="1:9" ht="14.25" customHeight="1" x14ac:dyDescent="0.2">
      <c r="A30" s="48"/>
      <c r="B30" s="218"/>
      <c r="C30" s="218"/>
      <c r="D30" s="218"/>
      <c r="E30" s="218"/>
      <c r="F30" s="218"/>
      <c r="G30" s="218"/>
      <c r="H30" s="218"/>
      <c r="I30" s="48"/>
    </row>
    <row r="31" spans="1:9" ht="14.25" customHeight="1" x14ac:dyDescent="0.2">
      <c r="A31" s="48"/>
      <c r="B31" s="218"/>
      <c r="C31" s="218"/>
      <c r="D31" s="218"/>
      <c r="E31" s="218"/>
      <c r="F31" s="218"/>
      <c r="G31" s="218"/>
      <c r="H31" s="218"/>
      <c r="I31" s="48"/>
    </row>
    <row r="32" spans="1:9" x14ac:dyDescent="0.2">
      <c r="A32" s="48"/>
      <c r="B32" s="218" t="s">
        <v>219</v>
      </c>
      <c r="C32" s="218"/>
      <c r="D32" s="218"/>
      <c r="E32" s="218"/>
      <c r="F32" s="218"/>
      <c r="G32" s="218"/>
      <c r="H32" s="218"/>
      <c r="I32" s="48"/>
    </row>
    <row r="33" spans="1:9" x14ac:dyDescent="0.2">
      <c r="A33" s="48"/>
      <c r="B33" s="218"/>
      <c r="C33" s="218"/>
      <c r="D33" s="218"/>
      <c r="E33" s="218"/>
      <c r="F33" s="218"/>
      <c r="G33" s="218"/>
      <c r="H33" s="218"/>
      <c r="I33" s="48"/>
    </row>
    <row r="34" spans="1:9" x14ac:dyDescent="0.2">
      <c r="A34" s="48"/>
      <c r="B34" s="218"/>
      <c r="C34" s="218"/>
      <c r="D34" s="218"/>
      <c r="E34" s="218"/>
      <c r="F34" s="218"/>
      <c r="G34" s="218"/>
      <c r="H34" s="218"/>
      <c r="I34" s="48"/>
    </row>
    <row r="35" spans="1:9" x14ac:dyDescent="0.2">
      <c r="A35" s="48"/>
      <c r="B35" s="218"/>
      <c r="C35" s="218"/>
      <c r="D35" s="218"/>
      <c r="E35" s="218"/>
      <c r="F35" s="218"/>
      <c r="G35" s="218"/>
      <c r="H35" s="218"/>
      <c r="I35" s="48"/>
    </row>
    <row r="36" spans="1:9" x14ac:dyDescent="0.2">
      <c r="B36" s="219"/>
      <c r="C36" s="219"/>
      <c r="D36" s="219"/>
      <c r="E36" s="219"/>
      <c r="F36" s="219"/>
      <c r="G36" s="219"/>
      <c r="H36" s="219"/>
    </row>
    <row r="37" spans="1:9" x14ac:dyDescent="0.2">
      <c r="B37" s="219"/>
      <c r="C37" s="219"/>
      <c r="D37" s="219"/>
      <c r="E37" s="219"/>
      <c r="F37" s="219"/>
      <c r="G37" s="219"/>
      <c r="H37" s="219"/>
    </row>
    <row r="38" spans="1:9" x14ac:dyDescent="0.2">
      <c r="B38" s="219"/>
      <c r="C38" s="219"/>
      <c r="D38" s="219"/>
      <c r="E38" s="219"/>
      <c r="F38" s="219"/>
      <c r="G38" s="219"/>
      <c r="H38" s="219"/>
    </row>
    <row r="39" spans="1:9" x14ac:dyDescent="0.2">
      <c r="B39" s="219"/>
      <c r="C39" s="219"/>
      <c r="D39" s="219"/>
      <c r="E39" s="219"/>
      <c r="F39" s="219"/>
      <c r="G39" s="219"/>
      <c r="H39" s="219"/>
    </row>
    <row r="40" spans="1:9" x14ac:dyDescent="0.2">
      <c r="B40" s="216"/>
      <c r="C40" s="216"/>
      <c r="D40" s="216"/>
      <c r="E40" s="216"/>
      <c r="F40" s="216"/>
      <c r="G40" s="216"/>
      <c r="H40" s="216"/>
    </row>
    <row r="41" spans="1:9" x14ac:dyDescent="0.2">
      <c r="B41" s="216"/>
      <c r="C41" s="216"/>
      <c r="D41" s="216"/>
      <c r="E41" s="216"/>
      <c r="F41" s="216"/>
      <c r="G41" s="216"/>
      <c r="H41" s="216"/>
    </row>
    <row r="42" spans="1:9" x14ac:dyDescent="0.2">
      <c r="B42" s="216"/>
      <c r="C42" s="216"/>
      <c r="D42" s="216"/>
      <c r="E42" s="216"/>
      <c r="F42" s="216"/>
      <c r="G42" s="216"/>
      <c r="H42" s="216"/>
    </row>
    <row r="43" spans="1:9" x14ac:dyDescent="0.2">
      <c r="B43" s="216"/>
      <c r="C43" s="216"/>
      <c r="D43" s="216"/>
      <c r="E43" s="216"/>
      <c r="F43" s="216"/>
      <c r="G43" s="216"/>
      <c r="H43" s="216"/>
    </row>
    <row r="44" spans="1:9" x14ac:dyDescent="0.2">
      <c r="B44" s="217" t="s">
        <v>28</v>
      </c>
      <c r="C44" s="217"/>
      <c r="D44" s="217"/>
      <c r="E44" s="217"/>
      <c r="F44" s="217"/>
      <c r="G44" s="217"/>
      <c r="H44" s="217"/>
    </row>
    <row r="45" spans="1:9" x14ac:dyDescent="0.2">
      <c r="B45" s="217"/>
      <c r="C45" s="217"/>
      <c r="D45" s="217"/>
      <c r="E45" s="217"/>
      <c r="F45" s="217"/>
      <c r="G45" s="217"/>
      <c r="H45" s="217"/>
    </row>
    <row r="46" spans="1:9" x14ac:dyDescent="0.2">
      <c r="B46" s="217"/>
      <c r="C46" s="217"/>
      <c r="D46" s="217"/>
      <c r="E46" s="217"/>
      <c r="F46" s="217"/>
      <c r="G46" s="217"/>
      <c r="H46" s="217"/>
    </row>
    <row r="47" spans="1:9" x14ac:dyDescent="0.2">
      <c r="B47" s="217"/>
      <c r="C47" s="217"/>
      <c r="D47" s="217"/>
      <c r="E47" s="217"/>
      <c r="F47" s="217"/>
      <c r="G47" s="217"/>
      <c r="H47" s="217"/>
    </row>
    <row r="48" spans="1:9" x14ac:dyDescent="0.2">
      <c r="B48" s="217" t="s">
        <v>220</v>
      </c>
      <c r="C48" s="217"/>
      <c r="D48" s="217"/>
      <c r="E48" s="217"/>
      <c r="F48" s="217"/>
      <c r="G48" s="217"/>
      <c r="H48" s="217"/>
    </row>
    <row r="49" spans="2:8" x14ac:dyDescent="0.2">
      <c r="B49" s="217"/>
      <c r="C49" s="217"/>
      <c r="D49" s="217"/>
      <c r="E49" s="217"/>
      <c r="F49" s="217"/>
      <c r="G49" s="217"/>
      <c r="H49" s="217"/>
    </row>
    <row r="50" spans="2:8" x14ac:dyDescent="0.2">
      <c r="B50" s="217"/>
      <c r="C50" s="217"/>
      <c r="D50" s="217"/>
      <c r="E50" s="217"/>
      <c r="F50" s="217"/>
      <c r="G50" s="217"/>
      <c r="H50" s="217"/>
    </row>
    <row r="51" spans="2:8" x14ac:dyDescent="0.2">
      <c r="B51" s="217"/>
      <c r="C51" s="217"/>
      <c r="D51" s="217"/>
      <c r="E51" s="217"/>
      <c r="F51" s="217"/>
      <c r="G51" s="217"/>
      <c r="H51" s="217"/>
    </row>
  </sheetData>
  <mergeCells count="9">
    <mergeCell ref="B40:H43"/>
    <mergeCell ref="B44:H47"/>
    <mergeCell ref="B48:H51"/>
    <mergeCell ref="A24:I27"/>
    <mergeCell ref="B13:H15"/>
    <mergeCell ref="B16:H18"/>
    <mergeCell ref="B28:H31"/>
    <mergeCell ref="B32:H35"/>
    <mergeCell ref="B36:H3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5"/>
  <sheetViews>
    <sheetView view="pageBreakPreview" topLeftCell="A16" zoomScale="140" zoomScaleNormal="130" zoomScaleSheetLayoutView="140" workbookViewId="0">
      <selection activeCell="E28" sqref="E28:E29"/>
    </sheetView>
  </sheetViews>
  <sheetFormatPr defaultRowHeight="14.25" x14ac:dyDescent="0.2"/>
  <cols>
    <col min="1" max="1" width="6.25" customWidth="1"/>
    <col min="2" max="2" width="31.125" customWidth="1"/>
    <col min="3" max="3" width="23.75" customWidth="1"/>
    <col min="4" max="4" width="8.25" customWidth="1"/>
    <col min="5" max="5" width="14.875" customWidth="1"/>
    <col min="6" max="6" width="8.75" customWidth="1"/>
    <col min="11" max="11" width="13.875" style="137" bestFit="1" customWidth="1"/>
  </cols>
  <sheetData>
    <row r="1" spans="1:11" ht="18.75" x14ac:dyDescent="0.3">
      <c r="A1" s="1"/>
      <c r="B1" s="1"/>
      <c r="C1" s="1"/>
      <c r="D1" s="1"/>
      <c r="E1" s="1"/>
      <c r="F1" s="1" t="s">
        <v>0</v>
      </c>
    </row>
    <row r="2" spans="1:11" ht="18.75" x14ac:dyDescent="0.3">
      <c r="A2" s="1"/>
      <c r="B2" s="1"/>
      <c r="C2" s="1"/>
      <c r="D2" s="1"/>
      <c r="E2" s="1"/>
      <c r="F2" s="1"/>
    </row>
    <row r="3" spans="1:11" ht="18.75" x14ac:dyDescent="0.3">
      <c r="A3" s="1"/>
      <c r="B3" s="1"/>
      <c r="C3" s="1"/>
      <c r="D3" s="1"/>
      <c r="E3" s="1"/>
      <c r="F3" s="1"/>
    </row>
    <row r="4" spans="1:11" ht="21" x14ac:dyDescent="0.2">
      <c r="A4" s="220" t="s">
        <v>1</v>
      </c>
      <c r="B4" s="220"/>
      <c r="C4" s="220"/>
      <c r="D4" s="220"/>
      <c r="E4" s="220"/>
      <c r="F4" s="220"/>
    </row>
    <row r="5" spans="1:11" ht="17.25" x14ac:dyDescent="0.3">
      <c r="A5" s="2"/>
      <c r="B5" s="2" t="s">
        <v>23</v>
      </c>
      <c r="C5" s="5"/>
      <c r="D5" s="2"/>
      <c r="E5" s="2"/>
      <c r="F5" s="2"/>
    </row>
    <row r="6" spans="1:11" ht="17.25" x14ac:dyDescent="0.3">
      <c r="A6" s="2"/>
      <c r="B6" s="2" t="s">
        <v>40</v>
      </c>
      <c r="C6" s="5"/>
      <c r="D6" s="2"/>
      <c r="E6" s="2"/>
      <c r="F6" s="2"/>
    </row>
    <row r="7" spans="1:11" ht="17.25" x14ac:dyDescent="0.3">
      <c r="A7" s="2"/>
      <c r="B7" s="2" t="s">
        <v>24</v>
      </c>
      <c r="C7" s="5"/>
      <c r="D7" s="2"/>
      <c r="E7" s="2"/>
      <c r="F7" s="2"/>
    </row>
    <row r="8" spans="1:11" ht="17.25" x14ac:dyDescent="0.3">
      <c r="A8" s="2"/>
      <c r="B8" s="2" t="s">
        <v>25</v>
      </c>
      <c r="C8" s="5"/>
      <c r="D8" s="2"/>
      <c r="E8" s="2"/>
      <c r="F8" s="2"/>
    </row>
    <row r="9" spans="1:11" ht="17.25" x14ac:dyDescent="0.3">
      <c r="A9" s="2"/>
      <c r="B9" s="2" t="s">
        <v>2</v>
      </c>
      <c r="C9" s="5"/>
      <c r="D9" s="2"/>
      <c r="E9" s="2"/>
      <c r="F9" s="2"/>
    </row>
    <row r="10" spans="1:11" ht="17.25" x14ac:dyDescent="0.3">
      <c r="A10" s="2"/>
      <c r="B10" s="2" t="s">
        <v>3</v>
      </c>
      <c r="C10" s="2" t="s">
        <v>211</v>
      </c>
      <c r="D10" s="2"/>
      <c r="E10" s="2"/>
      <c r="F10" s="2"/>
    </row>
    <row r="11" spans="1:11" ht="17.25" x14ac:dyDescent="0.3">
      <c r="A11" s="2"/>
      <c r="B11" s="2" t="s">
        <v>212</v>
      </c>
      <c r="C11" s="2"/>
      <c r="D11" s="2"/>
      <c r="E11" s="2"/>
      <c r="F11" s="2"/>
    </row>
    <row r="12" spans="1:11" ht="17.25" x14ac:dyDescent="0.3">
      <c r="A12" s="3" t="s">
        <v>4</v>
      </c>
      <c r="B12" s="3" t="s">
        <v>5</v>
      </c>
      <c r="C12" s="3" t="s">
        <v>6</v>
      </c>
      <c r="D12" s="6" t="s">
        <v>7</v>
      </c>
      <c r="E12" s="3" t="s">
        <v>8</v>
      </c>
      <c r="F12" s="8" t="s">
        <v>9</v>
      </c>
    </row>
    <row r="13" spans="1:11" ht="17.25" x14ac:dyDescent="0.3">
      <c r="A13" s="4"/>
      <c r="B13" s="4"/>
      <c r="C13" s="4" t="s">
        <v>10</v>
      </c>
      <c r="D13" s="7"/>
      <c r="E13" s="4" t="s">
        <v>10</v>
      </c>
      <c r="F13" s="9"/>
    </row>
    <row r="14" spans="1:11" ht="15.95" customHeight="1" x14ac:dyDescent="0.2">
      <c r="A14" s="90">
        <v>1</v>
      </c>
      <c r="B14" s="91" t="s">
        <v>208</v>
      </c>
      <c r="C14" s="92">
        <f>ปร.4!K20</f>
        <v>9502989.7532700002</v>
      </c>
      <c r="D14" s="89">
        <v>1.2948999999999999</v>
      </c>
      <c r="E14" s="92">
        <f>C14*D14</f>
        <v>12305421.431509323</v>
      </c>
      <c r="F14" s="91"/>
      <c r="J14" t="s">
        <v>224</v>
      </c>
      <c r="K14" s="137">
        <f>C14</f>
        <v>9502989.7532700002</v>
      </c>
    </row>
    <row r="15" spans="1:11" ht="15.95" customHeight="1" x14ac:dyDescent="0.2">
      <c r="A15" s="70">
        <v>2</v>
      </c>
      <c r="B15" s="64" t="s">
        <v>209</v>
      </c>
      <c r="C15" s="93">
        <f>E15/1.07</f>
        <v>15228574.76635514</v>
      </c>
      <c r="D15" s="70" t="s">
        <v>210</v>
      </c>
      <c r="E15" s="94">
        <f>ปร.4!I21</f>
        <v>16294575</v>
      </c>
      <c r="F15" s="64"/>
      <c r="J15" t="s">
        <v>225</v>
      </c>
      <c r="K15" s="137">
        <v>5000000</v>
      </c>
    </row>
    <row r="16" spans="1:11" ht="15.95" customHeight="1" x14ac:dyDescent="0.2">
      <c r="A16" s="70"/>
      <c r="B16" s="64"/>
      <c r="C16" s="64"/>
      <c r="D16" s="64"/>
      <c r="E16" s="94"/>
      <c r="F16" s="64"/>
      <c r="J16" t="s">
        <v>228</v>
      </c>
      <c r="K16" s="137">
        <v>10000000</v>
      </c>
    </row>
    <row r="17" spans="1:11" ht="15.95" customHeight="1" x14ac:dyDescent="0.2">
      <c r="A17" s="70"/>
      <c r="B17" s="64"/>
      <c r="C17" s="64"/>
      <c r="D17" s="64"/>
      <c r="E17" s="94"/>
      <c r="F17" s="64"/>
      <c r="J17" t="s">
        <v>227</v>
      </c>
      <c r="K17" s="138">
        <v>1.3003</v>
      </c>
    </row>
    <row r="18" spans="1:11" ht="15.95" customHeight="1" x14ac:dyDescent="0.2">
      <c r="A18" s="70"/>
      <c r="B18" s="64"/>
      <c r="C18" s="64"/>
      <c r="D18" s="64"/>
      <c r="E18" s="94"/>
      <c r="F18" s="64"/>
      <c r="J18" t="s">
        <v>226</v>
      </c>
      <c r="K18" s="138">
        <v>1.2943</v>
      </c>
    </row>
    <row r="19" spans="1:11" ht="15.95" customHeight="1" x14ac:dyDescent="0.2">
      <c r="A19" s="70"/>
      <c r="B19" s="64"/>
      <c r="C19" s="64"/>
      <c r="D19" s="64"/>
      <c r="E19" s="94"/>
      <c r="F19" s="64"/>
    </row>
    <row r="20" spans="1:11" ht="15.95" customHeight="1" x14ac:dyDescent="0.2">
      <c r="A20" s="70"/>
      <c r="B20" s="64"/>
      <c r="C20" s="64"/>
      <c r="D20" s="64"/>
      <c r="E20" s="94"/>
      <c r="F20" s="64"/>
      <c r="J20" t="s">
        <v>229</v>
      </c>
      <c r="K20" s="139">
        <f>K17-(((K17-K18)*(K14-K15))/(K16-K15))</f>
        <v>1.294896412296076</v>
      </c>
    </row>
    <row r="21" spans="1:11" ht="15.95" customHeight="1" x14ac:dyDescent="0.2">
      <c r="A21" s="70"/>
      <c r="B21" s="64"/>
      <c r="C21" s="94"/>
      <c r="D21" s="95"/>
      <c r="E21" s="94"/>
      <c r="F21" s="64"/>
    </row>
    <row r="22" spans="1:11" ht="15.95" customHeight="1" x14ac:dyDescent="0.2">
      <c r="A22" s="70"/>
      <c r="B22" s="98"/>
      <c r="C22" s="97"/>
      <c r="D22" s="64"/>
      <c r="E22" s="94"/>
      <c r="F22" s="64"/>
    </row>
    <row r="23" spans="1:11" ht="15.95" customHeight="1" x14ac:dyDescent="0.2">
      <c r="A23" s="70"/>
      <c r="B23" s="140" t="s">
        <v>11</v>
      </c>
      <c r="C23" s="97"/>
      <c r="D23" s="64"/>
      <c r="E23" s="64"/>
      <c r="F23" s="64"/>
    </row>
    <row r="24" spans="1:11" ht="15.95" customHeight="1" x14ac:dyDescent="0.2">
      <c r="A24" s="70"/>
      <c r="B24" s="65" t="s">
        <v>12</v>
      </c>
      <c r="C24" s="97"/>
      <c r="D24" s="64"/>
      <c r="E24" s="64"/>
      <c r="F24" s="64"/>
    </row>
    <row r="25" spans="1:11" ht="15.95" customHeight="1" x14ac:dyDescent="0.2">
      <c r="A25" s="70"/>
      <c r="B25" s="65" t="s">
        <v>13</v>
      </c>
      <c r="C25" s="97"/>
      <c r="D25" s="64"/>
      <c r="E25" s="64"/>
      <c r="F25" s="64"/>
    </row>
    <row r="26" spans="1:11" ht="15.95" customHeight="1" x14ac:dyDescent="0.2">
      <c r="A26" s="70"/>
      <c r="B26" s="65" t="s">
        <v>38</v>
      </c>
      <c r="C26" s="97"/>
      <c r="D26" s="64"/>
      <c r="E26" s="64"/>
      <c r="F26" s="64"/>
    </row>
    <row r="27" spans="1:11" ht="15.95" customHeight="1" x14ac:dyDescent="0.2">
      <c r="A27" s="100"/>
      <c r="B27" s="96" t="s">
        <v>14</v>
      </c>
      <c r="C27" s="99"/>
      <c r="D27" s="98"/>
      <c r="E27" s="98"/>
      <c r="F27" s="98"/>
    </row>
    <row r="28" spans="1:11" ht="15.95" customHeight="1" x14ac:dyDescent="0.2">
      <c r="A28" s="226" t="s">
        <v>15</v>
      </c>
      <c r="B28" s="228" t="s">
        <v>16</v>
      </c>
      <c r="C28" s="229"/>
      <c r="D28" s="230"/>
      <c r="E28" s="224">
        <f>SUM(E14:E27)</f>
        <v>28599996.431509323</v>
      </c>
      <c r="F28" s="226" t="s">
        <v>214</v>
      </c>
    </row>
    <row r="29" spans="1:11" ht="15.95" customHeight="1" x14ac:dyDescent="0.2">
      <c r="A29" s="227"/>
      <c r="B29" s="228" t="str">
        <f>BAHTTEXT(E28)</f>
        <v>ยี่สิบแปดล้านห้าแสนเก้าหมื่นเก้าพันเก้าร้อยเก้าสิบหกบาทสี่สิบสามสตางค์</v>
      </c>
      <c r="C29" s="229"/>
      <c r="D29" s="230"/>
      <c r="E29" s="225"/>
      <c r="F29" s="227"/>
    </row>
    <row r="30" spans="1:11" ht="17.25" x14ac:dyDescent="0.3">
      <c r="A30" s="2"/>
      <c r="B30" s="2" t="s">
        <v>9</v>
      </c>
      <c r="C30" s="2"/>
      <c r="D30" s="2"/>
      <c r="E30" s="2"/>
      <c r="F30" s="2"/>
    </row>
    <row r="31" spans="1:11" ht="17.25" x14ac:dyDescent="0.3">
      <c r="A31" s="2"/>
      <c r="B31" s="2" t="s">
        <v>17</v>
      </c>
      <c r="C31" s="2"/>
      <c r="D31" s="2"/>
      <c r="E31" s="2"/>
      <c r="F31" s="2"/>
    </row>
    <row r="32" spans="1:11" ht="17.25" x14ac:dyDescent="0.3">
      <c r="A32" s="2"/>
      <c r="B32" s="2" t="s">
        <v>18</v>
      </c>
      <c r="C32" s="2"/>
      <c r="D32" s="2"/>
      <c r="E32" s="2"/>
      <c r="F32" s="2"/>
    </row>
    <row r="33" spans="1:6" ht="17.25" x14ac:dyDescent="0.3">
      <c r="A33" s="2"/>
      <c r="B33" s="2" t="s">
        <v>19</v>
      </c>
      <c r="C33" s="2"/>
      <c r="D33" s="2"/>
      <c r="E33" s="2"/>
      <c r="F33" s="2"/>
    </row>
    <row r="34" spans="1:6" ht="24.75" customHeight="1" x14ac:dyDescent="0.2">
      <c r="A34" s="223" t="s">
        <v>20</v>
      </c>
      <c r="B34" s="223"/>
      <c r="C34" s="223"/>
      <c r="D34" s="223"/>
      <c r="E34" s="223"/>
      <c r="F34" s="223"/>
    </row>
    <row r="35" spans="1:6" ht="17.25" x14ac:dyDescent="0.3">
      <c r="A35" s="2"/>
      <c r="B35" s="2" t="s">
        <v>266</v>
      </c>
      <c r="C35" s="221" t="s">
        <v>21</v>
      </c>
      <c r="D35" s="221"/>
      <c r="E35" s="2" t="s">
        <v>22</v>
      </c>
      <c r="F35" s="2"/>
    </row>
    <row r="36" spans="1:6" ht="17.25" x14ac:dyDescent="0.3">
      <c r="A36" s="2"/>
      <c r="B36" s="2" t="s">
        <v>267</v>
      </c>
      <c r="C36" s="221" t="s">
        <v>271</v>
      </c>
      <c r="D36" s="221"/>
      <c r="E36" s="2"/>
      <c r="F36" s="2"/>
    </row>
    <row r="37" spans="1:6" ht="17.25" x14ac:dyDescent="0.3">
      <c r="A37" s="2"/>
      <c r="B37" s="2"/>
      <c r="C37" s="222"/>
      <c r="D37" s="222"/>
      <c r="E37" s="2"/>
      <c r="F37" s="2"/>
    </row>
    <row r="38" spans="1:6" ht="17.25" x14ac:dyDescent="0.3">
      <c r="A38" s="2"/>
      <c r="B38" s="2" t="s">
        <v>268</v>
      </c>
      <c r="C38" s="221" t="s">
        <v>21</v>
      </c>
      <c r="D38" s="221"/>
      <c r="E38" s="2" t="s">
        <v>22</v>
      </c>
      <c r="F38" s="2"/>
    </row>
    <row r="39" spans="1:6" ht="17.25" x14ac:dyDescent="0.3">
      <c r="A39" s="2"/>
      <c r="B39" s="2" t="s">
        <v>269</v>
      </c>
      <c r="C39" s="221" t="s">
        <v>272</v>
      </c>
      <c r="D39" s="221"/>
      <c r="E39" s="2"/>
      <c r="F39" s="2"/>
    </row>
    <row r="40" spans="1:6" ht="17.25" x14ac:dyDescent="0.3">
      <c r="A40" s="2"/>
      <c r="B40" s="2"/>
      <c r="C40" s="2"/>
      <c r="D40" s="2"/>
      <c r="E40" s="2"/>
      <c r="F40" s="2"/>
    </row>
    <row r="41" spans="1:6" ht="17.25" x14ac:dyDescent="0.3">
      <c r="A41" s="2"/>
      <c r="B41" s="2" t="s">
        <v>268</v>
      </c>
      <c r="C41" s="221" t="s">
        <v>21</v>
      </c>
      <c r="D41" s="221"/>
      <c r="E41" s="2" t="s">
        <v>22</v>
      </c>
      <c r="F41" s="2"/>
    </row>
    <row r="42" spans="1:6" ht="17.25" x14ac:dyDescent="0.3">
      <c r="A42" s="2"/>
      <c r="B42" s="2" t="s">
        <v>270</v>
      </c>
      <c r="C42" s="221" t="s">
        <v>274</v>
      </c>
      <c r="D42" s="221"/>
      <c r="E42" s="2"/>
      <c r="F42" s="2"/>
    </row>
    <row r="44" spans="1:6" ht="17.25" x14ac:dyDescent="0.3">
      <c r="C44" s="221" t="s">
        <v>21</v>
      </c>
      <c r="D44" s="221"/>
      <c r="E44" s="2" t="s">
        <v>22</v>
      </c>
    </row>
    <row r="45" spans="1:6" ht="17.25" x14ac:dyDescent="0.3">
      <c r="C45" s="221" t="s">
        <v>273</v>
      </c>
      <c r="D45" s="221"/>
      <c r="E45" s="2"/>
    </row>
  </sheetData>
  <mergeCells count="16">
    <mergeCell ref="C44:D44"/>
    <mergeCell ref="C45:D45"/>
    <mergeCell ref="C38:D38"/>
    <mergeCell ref="C39:D39"/>
    <mergeCell ref="C41:D41"/>
    <mergeCell ref="C42:D42"/>
    <mergeCell ref="A4:F4"/>
    <mergeCell ref="C35:D35"/>
    <mergeCell ref="C36:D36"/>
    <mergeCell ref="C37:D37"/>
    <mergeCell ref="A34:F34"/>
    <mergeCell ref="E28:E29"/>
    <mergeCell ref="F28:F29"/>
    <mergeCell ref="B28:D28"/>
    <mergeCell ref="B29:D29"/>
    <mergeCell ref="A28:A29"/>
  </mergeCells>
  <printOptions horizontalCentered="1"/>
  <pageMargins left="0.19685039370078741" right="0.19685039370078741" top="0.39370078740157483" bottom="0.39370078740157483" header="0.31496062992125984" footer="0.19685039370078741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L379"/>
  <sheetViews>
    <sheetView tabSelected="1" view="pageLayout" topLeftCell="A40" zoomScaleNormal="115" zoomScaleSheetLayoutView="90" workbookViewId="0">
      <selection activeCell="B4" sqref="B4"/>
    </sheetView>
  </sheetViews>
  <sheetFormatPr defaultColWidth="9" defaultRowHeight="15.75" customHeight="1" x14ac:dyDescent="0.2"/>
  <cols>
    <col min="1" max="1" width="8.25" style="48" customWidth="1"/>
    <col min="2" max="2" width="42.75" style="48" customWidth="1"/>
    <col min="3" max="3" width="8.25" style="48" customWidth="1"/>
    <col min="4" max="4" width="6.25" style="48" customWidth="1"/>
    <col min="5" max="8" width="12.75" style="48" customWidth="1"/>
    <col min="9" max="9" width="15.75" style="48" customWidth="1"/>
    <col min="10" max="10" width="12.75" style="129" customWidth="1"/>
    <col min="11" max="11" width="12.875" style="72" customWidth="1"/>
    <col min="12" max="12" width="10.75" style="48" customWidth="1"/>
    <col min="13" max="16384" width="9" style="48"/>
  </cols>
  <sheetData>
    <row r="2" spans="1:10" ht="15.75" customHeight="1" x14ac:dyDescent="0.2">
      <c r="A2" s="46"/>
      <c r="B2" s="46" t="s">
        <v>41</v>
      </c>
      <c r="C2" s="46"/>
      <c r="D2" s="46"/>
      <c r="E2" s="46"/>
      <c r="F2" s="46"/>
      <c r="G2" s="46"/>
      <c r="H2" s="46"/>
      <c r="I2" s="47" t="s">
        <v>263</v>
      </c>
      <c r="J2" s="114" t="s">
        <v>26</v>
      </c>
    </row>
    <row r="3" spans="1:10" ht="15.75" customHeight="1" x14ac:dyDescent="0.2">
      <c r="A3" s="46"/>
      <c r="B3" s="46" t="s">
        <v>37</v>
      </c>
      <c r="C3" s="46"/>
      <c r="D3" s="46"/>
      <c r="E3" s="46"/>
      <c r="F3" s="46"/>
      <c r="G3" s="46" t="s">
        <v>27</v>
      </c>
      <c r="H3" s="46"/>
      <c r="I3" s="46"/>
      <c r="J3" s="114"/>
    </row>
    <row r="4" spans="1:10" ht="15.75" customHeight="1" x14ac:dyDescent="0.2">
      <c r="A4" s="46"/>
      <c r="B4" s="46" t="s">
        <v>277</v>
      </c>
      <c r="C4" s="46"/>
      <c r="D4" s="46"/>
      <c r="E4" s="46"/>
      <c r="F4" s="46"/>
      <c r="G4" s="46" t="s">
        <v>28</v>
      </c>
      <c r="H4" s="46"/>
      <c r="I4" s="46"/>
      <c r="J4" s="114"/>
    </row>
    <row r="5" spans="1:10" ht="15.75" customHeight="1" x14ac:dyDescent="0.2">
      <c r="A5" s="46"/>
      <c r="B5" s="46"/>
      <c r="C5" s="46"/>
      <c r="D5" s="46"/>
      <c r="E5" s="46"/>
      <c r="F5" s="46"/>
      <c r="G5" s="46" t="str">
        <f>ปร.5!B11</f>
        <v xml:space="preserve">ประมาณราคาวันที่  24  เดือน มกราคม พ.ศ. 2563       </v>
      </c>
      <c r="H5" s="46"/>
      <c r="I5" s="46"/>
      <c r="J5" s="114"/>
    </row>
    <row r="6" spans="1:10" ht="15.75" customHeight="1" x14ac:dyDescent="0.2">
      <c r="A6" s="237" t="s">
        <v>4</v>
      </c>
      <c r="B6" s="237" t="s">
        <v>5</v>
      </c>
      <c r="C6" s="237" t="s">
        <v>29</v>
      </c>
      <c r="D6" s="237" t="s">
        <v>30</v>
      </c>
      <c r="E6" s="237" t="s">
        <v>31</v>
      </c>
      <c r="F6" s="237"/>
      <c r="G6" s="237" t="s">
        <v>32</v>
      </c>
      <c r="H6" s="237"/>
      <c r="I6" s="151" t="s">
        <v>33</v>
      </c>
      <c r="J6" s="231" t="s">
        <v>9</v>
      </c>
    </row>
    <row r="7" spans="1:10" ht="15.75" customHeight="1" x14ac:dyDescent="0.2">
      <c r="A7" s="237"/>
      <c r="B7" s="237"/>
      <c r="C7" s="237"/>
      <c r="D7" s="237"/>
      <c r="E7" s="151" t="s">
        <v>34</v>
      </c>
      <c r="F7" s="151" t="s">
        <v>35</v>
      </c>
      <c r="G7" s="151" t="s">
        <v>34</v>
      </c>
      <c r="H7" s="151" t="s">
        <v>35</v>
      </c>
      <c r="I7" s="151" t="s">
        <v>36</v>
      </c>
      <c r="J7" s="232"/>
    </row>
    <row r="8" spans="1:10" ht="15.75" customHeight="1" x14ac:dyDescent="0.2">
      <c r="A8" s="25"/>
      <c r="B8" s="13" t="s">
        <v>42</v>
      </c>
      <c r="C8" s="14"/>
      <c r="D8" s="41"/>
      <c r="E8" s="15"/>
      <c r="F8" s="15"/>
      <c r="G8" s="15"/>
      <c r="H8" s="15"/>
      <c r="I8" s="15"/>
      <c r="J8" s="33" t="s">
        <v>43</v>
      </c>
    </row>
    <row r="9" spans="1:10" ht="15.75" customHeight="1" x14ac:dyDescent="0.2">
      <c r="A9" s="10">
        <v>1</v>
      </c>
      <c r="B9" s="16" t="str">
        <f>B47</f>
        <v>งานรื้อถอน และปรับพื้นที่</v>
      </c>
      <c r="C9" s="10"/>
      <c r="D9" s="10"/>
      <c r="E9" s="17"/>
      <c r="F9" s="17"/>
      <c r="G9" s="17"/>
      <c r="H9" s="17"/>
      <c r="I9" s="12">
        <f>K49</f>
        <v>65000</v>
      </c>
      <c r="J9" s="51">
        <f>(I9/$I$31)*100</f>
        <v>0.25196176701818668</v>
      </c>
    </row>
    <row r="10" spans="1:10" ht="15.75" customHeight="1" x14ac:dyDescent="0.2">
      <c r="A10" s="11">
        <v>2</v>
      </c>
      <c r="B10" s="18" t="str">
        <f>B51</f>
        <v>งานดินและงานฐานราก</v>
      </c>
      <c r="C10" s="11"/>
      <c r="D10" s="10"/>
      <c r="E10" s="19"/>
      <c r="F10" s="17"/>
      <c r="G10" s="19"/>
      <c r="H10" s="17"/>
      <c r="I10" s="12">
        <f>K58</f>
        <v>222732.02000000002</v>
      </c>
      <c r="J10" s="51">
        <f t="shared" ref="J10:J21" si="0">(I10/$I$31)*100</f>
        <v>0.86338389739584764</v>
      </c>
    </row>
    <row r="11" spans="1:10" ht="15.75" customHeight="1" x14ac:dyDescent="0.2">
      <c r="A11" s="10">
        <v>3</v>
      </c>
      <c r="B11" s="16" t="str">
        <f>B60</f>
        <v>งานโครงสร้างอาคาร</v>
      </c>
      <c r="C11" s="10"/>
      <c r="D11" s="10"/>
      <c r="E11" s="17"/>
      <c r="F11" s="17"/>
      <c r="G11" s="17"/>
      <c r="H11" s="17"/>
      <c r="I11" s="12">
        <f>K70</f>
        <v>1195901.9532700002</v>
      </c>
      <c r="J11" s="51">
        <f t="shared" si="0"/>
        <v>4.6357164511755409</v>
      </c>
    </row>
    <row r="12" spans="1:10" ht="15.75" customHeight="1" x14ac:dyDescent="0.2">
      <c r="A12" s="11">
        <v>4</v>
      </c>
      <c r="B12" s="18" t="str">
        <f>B87</f>
        <v>โครงสร้างหลังคา</v>
      </c>
      <c r="C12" s="11"/>
      <c r="D12" s="26"/>
      <c r="E12" s="19"/>
      <c r="F12" s="17"/>
      <c r="G12" s="19"/>
      <c r="H12" s="17"/>
      <c r="I12" s="12">
        <f>K99</f>
        <v>2295739.27</v>
      </c>
      <c r="J12" s="51">
        <f t="shared" si="0"/>
        <v>8.89905420126526</v>
      </c>
    </row>
    <row r="13" spans="1:10" ht="15.75" customHeight="1" x14ac:dyDescent="0.2">
      <c r="A13" s="10">
        <v>5</v>
      </c>
      <c r="B13" s="20" t="str">
        <f>B101</f>
        <v>งานพื้นและงานฝ้า งานผนัง</v>
      </c>
      <c r="C13" s="10"/>
      <c r="D13" s="10"/>
      <c r="E13" s="17"/>
      <c r="F13" s="17"/>
      <c r="G13" s="17"/>
      <c r="H13" s="17"/>
      <c r="I13" s="12">
        <f>K109+K139</f>
        <v>1660178.98</v>
      </c>
      <c r="J13" s="51">
        <f t="shared" si="0"/>
        <v>6.4354096825730887</v>
      </c>
    </row>
    <row r="14" spans="1:10" ht="15.75" customHeight="1" x14ac:dyDescent="0.2">
      <c r="A14" s="11">
        <v>6</v>
      </c>
      <c r="B14" s="21" t="str">
        <f>B141</f>
        <v>งานประตู - หน้าต่าง</v>
      </c>
      <c r="C14" s="11"/>
      <c r="D14" s="10"/>
      <c r="E14" s="17"/>
      <c r="F14" s="17"/>
      <c r="G14" s="19"/>
      <c r="H14" s="17"/>
      <c r="I14" s="12">
        <f>K147+K169</f>
        <v>984670</v>
      </c>
      <c r="J14" s="51">
        <f t="shared" si="0"/>
        <v>3.816910663535352</v>
      </c>
    </row>
    <row r="15" spans="1:10" ht="15.75" customHeight="1" x14ac:dyDescent="0.2">
      <c r="A15" s="10">
        <v>7</v>
      </c>
      <c r="B15" s="20" t="str">
        <f>B171</f>
        <v>งานห้องน้ำ</v>
      </c>
      <c r="C15" s="10"/>
      <c r="D15" s="10"/>
      <c r="E15" s="17"/>
      <c r="F15" s="17"/>
      <c r="G15" s="17"/>
      <c r="H15" s="17"/>
      <c r="I15" s="12">
        <f>K185</f>
        <v>167664</v>
      </c>
      <c r="J15" s="51">
        <f t="shared" si="0"/>
        <v>0.64992181085134237</v>
      </c>
    </row>
    <row r="16" spans="1:10" ht="15.75" customHeight="1" x14ac:dyDescent="0.2">
      <c r="A16" s="11">
        <v>8</v>
      </c>
      <c r="B16" s="21" t="str">
        <f>B201</f>
        <v>งานเบ็ดเตล็ด</v>
      </c>
      <c r="C16" s="11"/>
      <c r="D16" s="11"/>
      <c r="E16" s="19"/>
      <c r="F16" s="27"/>
      <c r="G16" s="19"/>
      <c r="H16" s="27"/>
      <c r="I16" s="12">
        <f>K209</f>
        <v>207840</v>
      </c>
      <c r="J16" s="51">
        <f t="shared" si="0"/>
        <v>0.80565744087784485</v>
      </c>
    </row>
    <row r="17" spans="1:12" ht="15.75" customHeight="1" x14ac:dyDescent="0.2">
      <c r="A17" s="10">
        <v>9</v>
      </c>
      <c r="B17" s="20" t="str">
        <f>B211</f>
        <v>งานสี</v>
      </c>
      <c r="C17" s="10"/>
      <c r="D17" s="10"/>
      <c r="E17" s="17"/>
      <c r="F17" s="17"/>
      <c r="G17" s="17"/>
      <c r="H17" s="17"/>
      <c r="I17" s="12">
        <f>K217</f>
        <v>154338</v>
      </c>
      <c r="J17" s="51">
        <f t="shared" si="0"/>
        <v>0.59826577227773681</v>
      </c>
    </row>
    <row r="18" spans="1:12" s="49" customFormat="1" ht="15.75" customHeight="1" x14ac:dyDescent="0.2">
      <c r="A18" s="11">
        <v>10</v>
      </c>
      <c r="B18" s="20" t="str">
        <f>B219</f>
        <v>งานไฟฟ้า</v>
      </c>
      <c r="C18" s="10"/>
      <c r="D18" s="10"/>
      <c r="E18" s="17"/>
      <c r="F18" s="17"/>
      <c r="G18" s="17"/>
      <c r="H18" s="17"/>
      <c r="I18" s="12">
        <f>K223+K255</f>
        <v>2426693.5300000003</v>
      </c>
      <c r="J18" s="51">
        <f t="shared" si="0"/>
        <v>9.4066767666215547</v>
      </c>
      <c r="K18" s="72"/>
    </row>
    <row r="19" spans="1:12" ht="15.75" customHeight="1" x14ac:dyDescent="0.2">
      <c r="A19" s="10">
        <v>11</v>
      </c>
      <c r="B19" s="20" t="str">
        <f>B256</f>
        <v>งานประปา</v>
      </c>
      <c r="C19" s="10"/>
      <c r="D19" s="10"/>
      <c r="E19" s="17"/>
      <c r="F19" s="17"/>
      <c r="G19" s="17"/>
      <c r="H19" s="17"/>
      <c r="I19" s="12">
        <f>K262+K288</f>
        <v>72172</v>
      </c>
      <c r="J19" s="51">
        <f t="shared" si="0"/>
        <v>0.27976284075748564</v>
      </c>
    </row>
    <row r="20" spans="1:12" ht="15.75" customHeight="1" x14ac:dyDescent="0.2">
      <c r="A20" s="11">
        <v>12</v>
      </c>
      <c r="B20" s="20" t="str">
        <f>B290</f>
        <v>ถังเก็บน้ำดีและถังบำบัดน้ำเสีย</v>
      </c>
      <c r="C20" s="10"/>
      <c r="D20" s="10"/>
      <c r="E20" s="17"/>
      <c r="F20" s="17"/>
      <c r="G20" s="17"/>
      <c r="H20" s="17"/>
      <c r="I20" s="12">
        <f>K295</f>
        <v>50060</v>
      </c>
      <c r="J20" s="51">
        <f t="shared" si="0"/>
        <v>0.19404932395277577</v>
      </c>
      <c r="K20" s="73">
        <f>SUM(I9:I20)</f>
        <v>9502989.7532700002</v>
      </c>
    </row>
    <row r="21" spans="1:12" ht="15.75" customHeight="1" x14ac:dyDescent="0.2">
      <c r="A21" s="10">
        <v>13</v>
      </c>
      <c r="B21" s="20" t="str">
        <f>B297</f>
        <v>งานที่ไม่พิจารณาให้ค่า Factor F</v>
      </c>
      <c r="C21" s="10"/>
      <c r="D21" s="10"/>
      <c r="E21" s="17"/>
      <c r="F21" s="17"/>
      <c r="G21" s="17"/>
      <c r="H21" s="17"/>
      <c r="I21" s="12">
        <f>K302+K335+K361</f>
        <v>16294575</v>
      </c>
      <c r="J21" s="51">
        <f t="shared" si="0"/>
        <v>63.163229381697981</v>
      </c>
    </row>
    <row r="22" spans="1:12" ht="15.75" customHeight="1" x14ac:dyDescent="0.2">
      <c r="A22" s="10"/>
      <c r="B22" s="20"/>
      <c r="C22" s="10"/>
      <c r="D22" s="10"/>
      <c r="E22" s="17"/>
      <c r="F22" s="17"/>
      <c r="G22" s="17"/>
      <c r="H22" s="17"/>
      <c r="I22" s="12"/>
      <c r="J22" s="115"/>
    </row>
    <row r="23" spans="1:12" ht="15.75" customHeight="1" x14ac:dyDescent="0.2">
      <c r="A23" s="10"/>
      <c r="B23" s="21"/>
      <c r="C23" s="11"/>
      <c r="D23" s="11"/>
      <c r="E23" s="19"/>
      <c r="F23" s="17"/>
      <c r="G23" s="19"/>
      <c r="H23" s="17"/>
      <c r="I23" s="12"/>
      <c r="J23" s="115"/>
    </row>
    <row r="24" spans="1:12" ht="15.75" customHeight="1" x14ac:dyDescent="0.2">
      <c r="A24" s="10"/>
      <c r="B24" s="20"/>
      <c r="C24" s="10"/>
      <c r="D24" s="10"/>
      <c r="E24" s="17"/>
      <c r="F24" s="17"/>
      <c r="G24" s="17"/>
      <c r="H24" s="17"/>
      <c r="I24" s="12"/>
      <c r="J24" s="115"/>
    </row>
    <row r="25" spans="1:12" ht="15.75" customHeight="1" x14ac:dyDescent="0.2">
      <c r="A25" s="21"/>
      <c r="B25" s="21"/>
      <c r="C25" s="11"/>
      <c r="D25" s="11"/>
      <c r="E25" s="19"/>
      <c r="F25" s="17"/>
      <c r="G25" s="19"/>
      <c r="H25" s="17"/>
      <c r="I25" s="12"/>
      <c r="J25" s="115"/>
    </row>
    <row r="26" spans="1:12" ht="15.75" customHeight="1" x14ac:dyDescent="0.2">
      <c r="A26" s="20"/>
      <c r="B26" s="20"/>
      <c r="C26" s="10"/>
      <c r="D26" s="10"/>
      <c r="E26" s="17"/>
      <c r="F26" s="17"/>
      <c r="G26" s="17"/>
      <c r="H26" s="17"/>
      <c r="I26" s="12"/>
      <c r="J26" s="115"/>
    </row>
    <row r="27" spans="1:12" ht="15.75" customHeight="1" x14ac:dyDescent="0.2">
      <c r="A27" s="21"/>
      <c r="B27" s="21"/>
      <c r="C27" s="11"/>
      <c r="D27" s="11"/>
      <c r="E27" s="19"/>
      <c r="F27" s="17"/>
      <c r="G27" s="19"/>
      <c r="H27" s="17"/>
      <c r="I27" s="12"/>
      <c r="J27" s="115"/>
    </row>
    <row r="28" spans="1:12" ht="15.75" customHeight="1" x14ac:dyDescent="0.2">
      <c r="A28" s="20"/>
      <c r="B28" s="20"/>
      <c r="C28" s="10"/>
      <c r="D28" s="10"/>
      <c r="E28" s="17"/>
      <c r="F28" s="17"/>
      <c r="G28" s="17"/>
      <c r="H28" s="17"/>
      <c r="I28" s="12"/>
      <c r="J28" s="115"/>
    </row>
    <row r="29" spans="1:12" ht="15.75" customHeight="1" x14ac:dyDescent="0.2">
      <c r="A29" s="20"/>
      <c r="B29" s="20"/>
      <c r="C29" s="10"/>
      <c r="D29" s="10"/>
      <c r="E29" s="17"/>
      <c r="F29" s="17"/>
      <c r="G29" s="17"/>
      <c r="H29" s="17"/>
      <c r="I29" s="12"/>
      <c r="J29" s="115"/>
      <c r="L29" s="50"/>
    </row>
    <row r="30" spans="1:12" ht="15.75" customHeight="1" x14ac:dyDescent="0.2">
      <c r="A30" s="22"/>
      <c r="B30" s="29"/>
      <c r="C30" s="29"/>
      <c r="D30" s="29"/>
      <c r="E30" s="30"/>
      <c r="F30" s="31"/>
      <c r="G30" s="30"/>
      <c r="H30" s="31"/>
      <c r="I30" s="32"/>
      <c r="J30" s="115"/>
      <c r="L30" s="50"/>
    </row>
    <row r="31" spans="1:12" ht="15.75" customHeight="1" x14ac:dyDescent="0.2">
      <c r="A31" s="23"/>
      <c r="B31" s="233" t="s">
        <v>44</v>
      </c>
      <c r="C31" s="233"/>
      <c r="D31" s="23"/>
      <c r="E31" s="23"/>
      <c r="F31" s="23"/>
      <c r="G31" s="23"/>
      <c r="H31" s="23"/>
      <c r="I31" s="24">
        <f>SUM(I9:I30)</f>
        <v>25797564.75327</v>
      </c>
      <c r="J31" s="150">
        <f>SUM(J9:J30)</f>
        <v>100</v>
      </c>
      <c r="L31" s="50"/>
    </row>
    <row r="32" spans="1:12" s="168" customFormat="1" ht="15.75" customHeight="1" x14ac:dyDescent="0.2">
      <c r="A32" s="44"/>
      <c r="B32" s="83"/>
      <c r="C32" s="83"/>
      <c r="D32" s="44"/>
      <c r="E32" s="44"/>
      <c r="F32" s="44"/>
      <c r="G32" s="44"/>
      <c r="H32" s="44"/>
      <c r="I32" s="45"/>
      <c r="J32" s="165"/>
      <c r="K32" s="166"/>
      <c r="L32" s="167"/>
    </row>
    <row r="33" spans="1:12" s="168" customFormat="1" ht="15.75" customHeight="1" x14ac:dyDescent="0.2">
      <c r="A33" s="44"/>
      <c r="B33" s="83"/>
      <c r="C33" s="83"/>
      <c r="D33" s="44"/>
      <c r="E33" s="44"/>
      <c r="F33" s="44"/>
      <c r="G33" s="44"/>
      <c r="H33" s="44"/>
      <c r="I33" s="45"/>
      <c r="J33" s="165"/>
      <c r="K33" s="166"/>
      <c r="L33" s="167"/>
    </row>
    <row r="34" spans="1:12" s="168" customFormat="1" ht="15.75" customHeight="1" x14ac:dyDescent="0.2">
      <c r="A34" s="44"/>
      <c r="B34" s="83"/>
      <c r="C34" s="83"/>
      <c r="D34" s="44"/>
      <c r="E34" s="44"/>
      <c r="F34" s="44"/>
      <c r="G34" s="44"/>
      <c r="H34" s="44"/>
      <c r="I34" s="45"/>
      <c r="J34" s="165"/>
      <c r="K34" s="166"/>
      <c r="L34" s="167"/>
    </row>
    <row r="35" spans="1:12" s="168" customFormat="1" ht="15.75" customHeight="1" x14ac:dyDescent="0.2">
      <c r="A35" s="44"/>
      <c r="B35" s="83"/>
      <c r="C35" s="83"/>
      <c r="D35" s="44"/>
      <c r="E35" s="44"/>
      <c r="F35" s="44"/>
      <c r="G35" s="44"/>
      <c r="H35" s="44"/>
      <c r="I35" s="45"/>
      <c r="J35" s="165"/>
      <c r="K35" s="166"/>
      <c r="L35" s="167"/>
    </row>
    <row r="36" spans="1:12" s="168" customFormat="1" ht="15.75" customHeight="1" x14ac:dyDescent="0.2">
      <c r="A36" s="44"/>
      <c r="B36" s="83"/>
      <c r="C36" s="83"/>
      <c r="D36" s="44"/>
      <c r="E36" s="44"/>
      <c r="F36" s="44"/>
      <c r="G36" s="44"/>
      <c r="H36" s="44"/>
      <c r="I36" s="45"/>
      <c r="J36" s="165"/>
      <c r="K36" s="166"/>
      <c r="L36" s="167"/>
    </row>
    <row r="37" spans="1:12" s="168" customFormat="1" ht="15.75" customHeight="1" x14ac:dyDescent="0.2">
      <c r="A37" s="44"/>
      <c r="B37" s="83"/>
      <c r="C37" s="83"/>
      <c r="D37" s="44"/>
      <c r="E37" s="44"/>
      <c r="F37" s="44"/>
      <c r="G37" s="44"/>
      <c r="H37" s="44"/>
      <c r="I37" s="45"/>
      <c r="J37" s="165"/>
      <c r="K37" s="166"/>
      <c r="L37" s="167"/>
    </row>
    <row r="38" spans="1:12" s="168" customFormat="1" ht="15.75" customHeight="1" x14ac:dyDescent="0.2">
      <c r="A38" s="44"/>
      <c r="B38" s="83"/>
      <c r="C38" s="83"/>
      <c r="D38" s="44"/>
      <c r="E38" s="44"/>
      <c r="F38" s="44"/>
      <c r="G38" s="44"/>
      <c r="H38" s="44"/>
      <c r="I38" s="45"/>
      <c r="J38" s="165"/>
      <c r="K38" s="166"/>
      <c r="L38" s="167"/>
    </row>
    <row r="39" spans="1:12" s="168" customFormat="1" ht="15.75" customHeight="1" x14ac:dyDescent="0.2">
      <c r="A39" s="44"/>
      <c r="B39" s="83"/>
      <c r="C39" s="83"/>
      <c r="D39" s="44"/>
      <c r="E39" s="44"/>
      <c r="F39" s="44"/>
      <c r="G39" s="44"/>
      <c r="H39" s="44"/>
      <c r="I39" s="45"/>
      <c r="J39" s="165"/>
      <c r="K39" s="166"/>
      <c r="L39" s="167"/>
    </row>
    <row r="40" spans="1:12" s="168" customFormat="1" ht="15.75" customHeight="1" x14ac:dyDescent="0.2">
      <c r="A40" s="44"/>
      <c r="B40" s="83"/>
      <c r="C40" s="83"/>
      <c r="D40" s="44"/>
      <c r="E40" s="44"/>
      <c r="F40" s="44"/>
      <c r="G40" s="44"/>
      <c r="H40" s="44"/>
      <c r="I40" s="45"/>
      <c r="J40" s="165"/>
      <c r="K40" s="166"/>
      <c r="L40" s="167"/>
    </row>
    <row r="41" spans="1:12" s="42" customFormat="1" ht="15.75" customHeight="1" x14ac:dyDescent="0.2">
      <c r="A41" s="46"/>
      <c r="B41" s="46" t="str">
        <f>$B$2</f>
        <v>ประมาณราคาค่าก่อสร้าง  อาคารเก็บอากาศยานพร้อมห้องปฏิบัติการอากาศยาน</v>
      </c>
      <c r="C41" s="46"/>
      <c r="D41" s="46"/>
      <c r="E41" s="46"/>
      <c r="F41" s="46"/>
      <c r="G41" s="46"/>
      <c r="H41" s="46"/>
      <c r="I41" s="47" t="s">
        <v>262</v>
      </c>
      <c r="J41" s="114" t="s">
        <v>26</v>
      </c>
    </row>
    <row r="42" spans="1:12" s="42" customFormat="1" ht="15.75" customHeight="1" x14ac:dyDescent="0.2">
      <c r="A42" s="46"/>
      <c r="B42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42" s="46"/>
      <c r="D42" s="46"/>
      <c r="E42" s="46"/>
      <c r="F42" s="46"/>
      <c r="G42" s="46" t="s">
        <v>27</v>
      </c>
      <c r="H42" s="46"/>
      <c r="I42" s="46"/>
      <c r="J42" s="114"/>
    </row>
    <row r="43" spans="1:12" s="42" customFormat="1" ht="15.75" customHeight="1" x14ac:dyDescent="0.2">
      <c r="A43" s="46"/>
      <c r="B43" s="46" t="str">
        <f>$B$4</f>
        <v>ประมาณการโดย  คณะกรรมการกำหนดราคากลาง</v>
      </c>
      <c r="C43" s="46"/>
      <c r="D43" s="46"/>
      <c r="E43" s="46"/>
      <c r="F43" s="46"/>
      <c r="G43" s="46" t="s">
        <v>28</v>
      </c>
      <c r="H43" s="46"/>
      <c r="I43" s="46"/>
      <c r="J43" s="114"/>
    </row>
    <row r="44" spans="1:12" s="42" customFormat="1" ht="15.75" customHeight="1" x14ac:dyDescent="0.2">
      <c r="A44" s="46"/>
      <c r="B44" s="46"/>
      <c r="C44" s="46"/>
      <c r="D44" s="46"/>
      <c r="E44" s="46"/>
      <c r="F44" s="46"/>
      <c r="G44" s="46" t="str">
        <f>$G$5</f>
        <v xml:space="preserve">ประมาณราคาวันที่  24  เดือน มกราคม พ.ศ. 2563       </v>
      </c>
      <c r="H44" s="46"/>
      <c r="I44" s="46"/>
      <c r="J44" s="114"/>
    </row>
    <row r="45" spans="1:12" s="42" customFormat="1" ht="15.75" customHeight="1" x14ac:dyDescent="0.2">
      <c r="A45" s="237" t="s">
        <v>4</v>
      </c>
      <c r="B45" s="237" t="s">
        <v>5</v>
      </c>
      <c r="C45" s="237" t="s">
        <v>29</v>
      </c>
      <c r="D45" s="237" t="s">
        <v>30</v>
      </c>
      <c r="E45" s="237" t="s">
        <v>31</v>
      </c>
      <c r="F45" s="237"/>
      <c r="G45" s="237" t="s">
        <v>32</v>
      </c>
      <c r="H45" s="237"/>
      <c r="I45" s="151" t="s">
        <v>33</v>
      </c>
      <c r="J45" s="231" t="s">
        <v>9</v>
      </c>
    </row>
    <row r="46" spans="1:12" s="42" customFormat="1" ht="15.75" customHeight="1" x14ac:dyDescent="0.2">
      <c r="A46" s="237"/>
      <c r="B46" s="237"/>
      <c r="C46" s="237"/>
      <c r="D46" s="237"/>
      <c r="E46" s="151" t="s">
        <v>34</v>
      </c>
      <c r="F46" s="151" t="s">
        <v>35</v>
      </c>
      <c r="G46" s="151" t="s">
        <v>34</v>
      </c>
      <c r="H46" s="151" t="s">
        <v>35</v>
      </c>
      <c r="I46" s="151" t="s">
        <v>36</v>
      </c>
      <c r="J46" s="232"/>
    </row>
    <row r="47" spans="1:12" s="42" customFormat="1" ht="15.75" customHeight="1" x14ac:dyDescent="0.2">
      <c r="A47" s="103">
        <v>1</v>
      </c>
      <c r="B47" s="104" t="s">
        <v>45</v>
      </c>
      <c r="C47" s="25"/>
      <c r="D47" s="25"/>
      <c r="E47" s="33"/>
      <c r="F47" s="33"/>
      <c r="G47" s="33"/>
      <c r="H47" s="33"/>
      <c r="I47" s="32"/>
      <c r="J47" s="117"/>
    </row>
    <row r="48" spans="1:12" s="42" customFormat="1" ht="15.75" customHeight="1" x14ac:dyDescent="0.2">
      <c r="A48" s="10"/>
      <c r="B48" s="16" t="s">
        <v>46</v>
      </c>
      <c r="C48" s="10">
        <v>1</v>
      </c>
      <c r="D48" s="10" t="s">
        <v>48</v>
      </c>
      <c r="E48" s="53"/>
      <c r="F48" s="53"/>
      <c r="G48" s="17">
        <v>5000</v>
      </c>
      <c r="H48" s="17">
        <f>C48*G48</f>
        <v>5000</v>
      </c>
      <c r="I48" s="12">
        <f>H48+F48</f>
        <v>5000</v>
      </c>
      <c r="J48" s="118"/>
    </row>
    <row r="49" spans="1:11" s="42" customFormat="1" ht="15.75" customHeight="1" x14ac:dyDescent="0.2">
      <c r="A49" s="10"/>
      <c r="B49" s="16" t="s">
        <v>47</v>
      </c>
      <c r="C49" s="10">
        <v>1</v>
      </c>
      <c r="D49" s="10" t="s">
        <v>48</v>
      </c>
      <c r="E49" s="53"/>
      <c r="F49" s="53"/>
      <c r="G49" s="17">
        <v>60000</v>
      </c>
      <c r="H49" s="17">
        <f>C49*G49</f>
        <v>60000</v>
      </c>
      <c r="I49" s="12">
        <f>H49+F49</f>
        <v>60000</v>
      </c>
      <c r="J49" s="118"/>
      <c r="K49" s="71">
        <f>SUM(I48:I49)</f>
        <v>65000</v>
      </c>
    </row>
    <row r="50" spans="1:11" s="42" customFormat="1" ht="15.75" customHeight="1" x14ac:dyDescent="0.2">
      <c r="A50" s="11"/>
      <c r="B50" s="18"/>
      <c r="C50" s="11"/>
      <c r="D50" s="11"/>
      <c r="E50" s="19"/>
      <c r="F50" s="17"/>
      <c r="G50" s="19"/>
      <c r="H50" s="17"/>
      <c r="I50" s="12"/>
      <c r="J50" s="119"/>
    </row>
    <row r="51" spans="1:11" s="42" customFormat="1" ht="15.75" customHeight="1" x14ac:dyDescent="0.2">
      <c r="A51" s="105">
        <v>2</v>
      </c>
      <c r="B51" s="106" t="s">
        <v>49</v>
      </c>
      <c r="C51" s="10"/>
      <c r="D51" s="10"/>
      <c r="E51" s="17"/>
      <c r="F51" s="17"/>
      <c r="G51" s="17"/>
      <c r="H51" s="17"/>
      <c r="I51" s="12"/>
      <c r="J51" s="118"/>
    </row>
    <row r="52" spans="1:11" s="42" customFormat="1" ht="15.75" customHeight="1" x14ac:dyDescent="0.2">
      <c r="A52" s="10"/>
      <c r="B52" s="20" t="s">
        <v>50</v>
      </c>
      <c r="C52" s="10">
        <v>2</v>
      </c>
      <c r="D52" s="10" t="s">
        <v>51</v>
      </c>
      <c r="E52" s="17">
        <v>13500</v>
      </c>
      <c r="F52" s="17">
        <f>C52*E52</f>
        <v>27000</v>
      </c>
      <c r="G52" s="53"/>
      <c r="H52" s="53"/>
      <c r="I52" s="12">
        <f>F52+H52</f>
        <v>27000</v>
      </c>
      <c r="J52" s="118"/>
    </row>
    <row r="53" spans="1:11" s="42" customFormat="1" ht="15.75" customHeight="1" x14ac:dyDescent="0.2">
      <c r="A53" s="11"/>
      <c r="B53" s="21" t="s">
        <v>52</v>
      </c>
      <c r="C53" s="11">
        <v>47</v>
      </c>
      <c r="D53" s="11" t="s">
        <v>53</v>
      </c>
      <c r="E53" s="19">
        <v>2616.8200000000002</v>
      </c>
      <c r="F53" s="17">
        <f t="shared" ref="F53" si="1">C53*E53</f>
        <v>122990.54000000001</v>
      </c>
      <c r="G53" s="19">
        <v>1000</v>
      </c>
      <c r="H53" s="28">
        <f>C53*G53</f>
        <v>47000</v>
      </c>
      <c r="I53" s="12">
        <f t="shared" ref="I53:I70" si="2">F53+H53</f>
        <v>169990.54</v>
      </c>
      <c r="J53" s="119" t="s">
        <v>221</v>
      </c>
    </row>
    <row r="54" spans="1:11" s="42" customFormat="1" ht="15.75" customHeight="1" x14ac:dyDescent="0.2">
      <c r="A54" s="10"/>
      <c r="B54" s="20" t="s">
        <v>54</v>
      </c>
      <c r="C54" s="10">
        <v>47</v>
      </c>
      <c r="D54" s="10" t="s">
        <v>53</v>
      </c>
      <c r="E54" s="53"/>
      <c r="F54" s="53"/>
      <c r="G54" s="17">
        <v>250</v>
      </c>
      <c r="H54" s="28">
        <f t="shared" ref="H54:H58" si="3">C54*G54</f>
        <v>11750</v>
      </c>
      <c r="I54" s="12">
        <f t="shared" si="2"/>
        <v>11750</v>
      </c>
      <c r="J54" s="118" t="s">
        <v>222</v>
      </c>
    </row>
    <row r="55" spans="1:11" s="42" customFormat="1" ht="15.75" customHeight="1" x14ac:dyDescent="0.2">
      <c r="A55" s="10"/>
      <c r="B55" s="20" t="s">
        <v>55</v>
      </c>
      <c r="C55" s="10">
        <v>60</v>
      </c>
      <c r="D55" s="10" t="s">
        <v>59</v>
      </c>
      <c r="E55" s="53"/>
      <c r="F55" s="53"/>
      <c r="G55" s="17">
        <v>99</v>
      </c>
      <c r="H55" s="28">
        <f t="shared" si="3"/>
        <v>5940</v>
      </c>
      <c r="I55" s="12">
        <f t="shared" si="2"/>
        <v>5940</v>
      </c>
      <c r="J55" s="118" t="s">
        <v>222</v>
      </c>
    </row>
    <row r="56" spans="1:11" s="42" customFormat="1" ht="15.75" customHeight="1" x14ac:dyDescent="0.2">
      <c r="A56" s="34"/>
      <c r="B56" s="54" t="s">
        <v>56</v>
      </c>
      <c r="C56" s="10">
        <v>30</v>
      </c>
      <c r="D56" s="10" t="s">
        <v>59</v>
      </c>
      <c r="E56" s="53"/>
      <c r="F56" s="53"/>
      <c r="G56" s="17">
        <v>99</v>
      </c>
      <c r="H56" s="28">
        <f t="shared" si="3"/>
        <v>2970</v>
      </c>
      <c r="I56" s="12">
        <f t="shared" si="2"/>
        <v>2970</v>
      </c>
      <c r="J56" s="118" t="s">
        <v>222</v>
      </c>
    </row>
    <row r="57" spans="1:11" s="42" customFormat="1" ht="15.75" customHeight="1" x14ac:dyDescent="0.2">
      <c r="A57" s="10"/>
      <c r="B57" s="20" t="s">
        <v>57</v>
      </c>
      <c r="C57" s="10">
        <v>4</v>
      </c>
      <c r="D57" s="10" t="s">
        <v>59</v>
      </c>
      <c r="E57" s="55">
        <v>280.37</v>
      </c>
      <c r="F57" s="55">
        <f>C57*E57</f>
        <v>1121.48</v>
      </c>
      <c r="G57" s="17">
        <v>91</v>
      </c>
      <c r="H57" s="28">
        <f t="shared" si="3"/>
        <v>364</v>
      </c>
      <c r="I57" s="12">
        <f t="shared" si="2"/>
        <v>1485.48</v>
      </c>
      <c r="J57" s="118" t="s">
        <v>223</v>
      </c>
    </row>
    <row r="58" spans="1:11" s="42" customFormat="1" ht="15.75" customHeight="1" x14ac:dyDescent="0.2">
      <c r="A58" s="11"/>
      <c r="B58" s="21" t="s">
        <v>58</v>
      </c>
      <c r="C58" s="11">
        <v>2</v>
      </c>
      <c r="D58" s="11" t="s">
        <v>59</v>
      </c>
      <c r="E58" s="56">
        <v>1400</v>
      </c>
      <c r="F58" s="55">
        <f>C58*E58</f>
        <v>2800</v>
      </c>
      <c r="G58" s="19">
        <v>398</v>
      </c>
      <c r="H58" s="28">
        <f t="shared" si="3"/>
        <v>796</v>
      </c>
      <c r="I58" s="12">
        <f t="shared" si="2"/>
        <v>3596</v>
      </c>
      <c r="J58" s="118" t="s">
        <v>222</v>
      </c>
      <c r="K58" s="71">
        <f>SUM(I52:I58)</f>
        <v>222732.02000000002</v>
      </c>
    </row>
    <row r="59" spans="1:11" s="42" customFormat="1" ht="15.75" customHeight="1" x14ac:dyDescent="0.2">
      <c r="A59" s="10"/>
      <c r="B59" s="20"/>
      <c r="C59" s="10"/>
      <c r="D59" s="10"/>
      <c r="E59" s="17"/>
      <c r="F59" s="17"/>
      <c r="G59" s="17"/>
      <c r="H59" s="17"/>
      <c r="I59" s="12"/>
      <c r="J59" s="118"/>
    </row>
    <row r="60" spans="1:11" s="42" customFormat="1" ht="15.75" customHeight="1" x14ac:dyDescent="0.2">
      <c r="A60" s="107">
        <v>3</v>
      </c>
      <c r="B60" s="108" t="s">
        <v>61</v>
      </c>
      <c r="C60" s="11"/>
      <c r="D60" s="11"/>
      <c r="E60" s="19"/>
      <c r="F60" s="17"/>
      <c r="G60" s="19"/>
      <c r="H60" s="17"/>
      <c r="I60" s="12"/>
      <c r="J60" s="119"/>
    </row>
    <row r="61" spans="1:11" s="42" customFormat="1" ht="15.75" customHeight="1" x14ac:dyDescent="0.2">
      <c r="A61" s="20"/>
      <c r="B61" s="20" t="s">
        <v>62</v>
      </c>
      <c r="C61" s="10">
        <v>218</v>
      </c>
      <c r="D61" s="10" t="s">
        <v>59</v>
      </c>
      <c r="E61" s="17">
        <v>2102.8000000000002</v>
      </c>
      <c r="F61" s="17">
        <f>C61*E61</f>
        <v>458410.4</v>
      </c>
      <c r="G61" s="17">
        <v>391</v>
      </c>
      <c r="H61" s="17">
        <f>C61*G61</f>
        <v>85238</v>
      </c>
      <c r="I61" s="12">
        <f t="shared" si="2"/>
        <v>543648.4</v>
      </c>
      <c r="J61" s="118" t="s">
        <v>223</v>
      </c>
    </row>
    <row r="62" spans="1:11" s="42" customFormat="1" ht="15.75" customHeight="1" x14ac:dyDescent="0.2">
      <c r="A62" s="21"/>
      <c r="B62" s="21" t="s">
        <v>63</v>
      </c>
      <c r="C62" s="11">
        <v>280</v>
      </c>
      <c r="D62" s="11" t="s">
        <v>64</v>
      </c>
      <c r="E62" s="19">
        <v>120</v>
      </c>
      <c r="F62" s="17">
        <f t="shared" ref="F62:F70" si="4">C62*E62</f>
        <v>33600</v>
      </c>
      <c r="G62" s="19">
        <v>80</v>
      </c>
      <c r="H62" s="17">
        <f t="shared" ref="H62:H70" si="5">C62*G62</f>
        <v>22400</v>
      </c>
      <c r="I62" s="12">
        <f t="shared" si="2"/>
        <v>56000</v>
      </c>
      <c r="J62" s="121"/>
    </row>
    <row r="63" spans="1:11" s="42" customFormat="1" ht="15.75" customHeight="1" x14ac:dyDescent="0.2">
      <c r="A63" s="20"/>
      <c r="B63" s="112" t="s">
        <v>65</v>
      </c>
      <c r="C63" s="10">
        <v>2.2290000000000001</v>
      </c>
      <c r="D63" s="10" t="s">
        <v>67</v>
      </c>
      <c r="E63" s="17">
        <v>18419.98</v>
      </c>
      <c r="F63" s="17">
        <f t="shared" si="4"/>
        <v>41058.135419999999</v>
      </c>
      <c r="G63" s="17">
        <v>4100</v>
      </c>
      <c r="H63" s="17">
        <f t="shared" si="5"/>
        <v>9138.9</v>
      </c>
      <c r="I63" s="12">
        <f t="shared" si="2"/>
        <v>50197.03542</v>
      </c>
      <c r="J63" s="118" t="s">
        <v>223</v>
      </c>
    </row>
    <row r="64" spans="1:11" s="42" customFormat="1" ht="15.75" customHeight="1" x14ac:dyDescent="0.2">
      <c r="A64" s="20"/>
      <c r="B64" s="112" t="s">
        <v>66</v>
      </c>
      <c r="C64" s="10">
        <v>2.157</v>
      </c>
      <c r="D64" s="10" t="s">
        <v>67</v>
      </c>
      <c r="E64" s="17">
        <v>17418.02</v>
      </c>
      <c r="F64" s="17">
        <f t="shared" si="4"/>
        <v>37570.669139999998</v>
      </c>
      <c r="G64" s="17">
        <v>4100</v>
      </c>
      <c r="H64" s="17">
        <f t="shared" si="5"/>
        <v>8843.7000000000007</v>
      </c>
      <c r="I64" s="12">
        <f t="shared" si="2"/>
        <v>46414.369139999995</v>
      </c>
      <c r="J64" s="118" t="s">
        <v>223</v>
      </c>
    </row>
    <row r="65" spans="1:11" s="42" customFormat="1" ht="15.75" customHeight="1" x14ac:dyDescent="0.2">
      <c r="A65" s="21"/>
      <c r="B65" s="21" t="s">
        <v>244</v>
      </c>
      <c r="C65" s="11">
        <v>2.25</v>
      </c>
      <c r="D65" s="11" t="s">
        <v>67</v>
      </c>
      <c r="E65" s="19">
        <v>18107.68</v>
      </c>
      <c r="F65" s="17">
        <f t="shared" si="4"/>
        <v>40742.28</v>
      </c>
      <c r="G65" s="19">
        <v>3300</v>
      </c>
      <c r="H65" s="17">
        <f t="shared" si="5"/>
        <v>7425</v>
      </c>
      <c r="I65" s="12">
        <f t="shared" si="2"/>
        <v>48167.28</v>
      </c>
      <c r="J65" s="118" t="s">
        <v>223</v>
      </c>
    </row>
    <row r="66" spans="1:11" s="42" customFormat="1" ht="15.75" customHeight="1" x14ac:dyDescent="0.2">
      <c r="A66" s="20"/>
      <c r="B66" s="20" t="s">
        <v>245</v>
      </c>
      <c r="C66" s="10">
        <v>8.3780000000000001</v>
      </c>
      <c r="D66" s="10" t="s">
        <v>67</v>
      </c>
      <c r="E66" s="17">
        <v>17924.150000000001</v>
      </c>
      <c r="F66" s="17">
        <f t="shared" si="4"/>
        <v>150168.52870000002</v>
      </c>
      <c r="G66" s="17">
        <v>3300</v>
      </c>
      <c r="H66" s="17">
        <f t="shared" si="5"/>
        <v>27647.4</v>
      </c>
      <c r="I66" s="12">
        <f t="shared" si="2"/>
        <v>177815.92870000002</v>
      </c>
      <c r="J66" s="118" t="s">
        <v>223</v>
      </c>
    </row>
    <row r="67" spans="1:11" s="42" customFormat="1" ht="15.75" customHeight="1" x14ac:dyDescent="0.2">
      <c r="A67" s="20"/>
      <c r="B67" s="20" t="s">
        <v>246</v>
      </c>
      <c r="C67" s="10">
        <v>5.8129999999999997</v>
      </c>
      <c r="D67" s="10" t="s">
        <v>67</v>
      </c>
      <c r="E67" s="17">
        <v>16828.77</v>
      </c>
      <c r="F67" s="17">
        <f t="shared" si="4"/>
        <v>97825.640010000003</v>
      </c>
      <c r="G67" s="17">
        <v>2900</v>
      </c>
      <c r="H67" s="17">
        <f t="shared" si="5"/>
        <v>16857.7</v>
      </c>
      <c r="I67" s="12">
        <f t="shared" si="2"/>
        <v>114683.34001</v>
      </c>
      <c r="J67" s="118" t="s">
        <v>223</v>
      </c>
    </row>
    <row r="68" spans="1:11" s="42" customFormat="1" ht="15.75" customHeight="1" x14ac:dyDescent="0.2">
      <c r="A68" s="35"/>
      <c r="B68" s="21" t="s">
        <v>69</v>
      </c>
      <c r="C68" s="11">
        <v>718</v>
      </c>
      <c r="D68" s="11" t="s">
        <v>68</v>
      </c>
      <c r="E68" s="19">
        <v>22.2</v>
      </c>
      <c r="F68" s="17">
        <f t="shared" si="4"/>
        <v>15939.6</v>
      </c>
      <c r="G68" s="59"/>
      <c r="H68" s="53"/>
      <c r="I68" s="12">
        <f t="shared" si="2"/>
        <v>15939.6</v>
      </c>
      <c r="J68" s="118" t="s">
        <v>223</v>
      </c>
    </row>
    <row r="69" spans="1:11" s="42" customFormat="1" ht="15.75" customHeight="1" x14ac:dyDescent="0.2">
      <c r="A69" s="10"/>
      <c r="B69" s="130" t="s">
        <v>70</v>
      </c>
      <c r="C69" s="79">
        <v>234</v>
      </c>
      <c r="D69" s="10" t="s">
        <v>64</v>
      </c>
      <c r="E69" s="61">
        <v>390</v>
      </c>
      <c r="F69" s="61">
        <f t="shared" si="4"/>
        <v>91260</v>
      </c>
      <c r="G69" s="61">
        <v>35</v>
      </c>
      <c r="H69" s="61">
        <f t="shared" si="5"/>
        <v>8190</v>
      </c>
      <c r="I69" s="12">
        <f t="shared" si="2"/>
        <v>99450</v>
      </c>
      <c r="J69" s="118" t="s">
        <v>222</v>
      </c>
    </row>
    <row r="70" spans="1:11" s="43" customFormat="1" ht="15.75" customHeight="1" x14ac:dyDescent="0.2">
      <c r="A70" s="29"/>
      <c r="B70" s="60" t="s">
        <v>71</v>
      </c>
      <c r="C70" s="145">
        <v>1406</v>
      </c>
      <c r="D70" s="52" t="s">
        <v>64</v>
      </c>
      <c r="E70" s="62">
        <v>26</v>
      </c>
      <c r="F70" s="61">
        <f t="shared" si="4"/>
        <v>36556</v>
      </c>
      <c r="G70" s="62">
        <v>5</v>
      </c>
      <c r="H70" s="61">
        <f t="shared" si="5"/>
        <v>7030</v>
      </c>
      <c r="I70" s="12">
        <f t="shared" si="2"/>
        <v>43586</v>
      </c>
      <c r="J70" s="126" t="s">
        <v>222</v>
      </c>
      <c r="K70" s="71">
        <f>SUM(I61:I70)</f>
        <v>1195901.9532700002</v>
      </c>
    </row>
    <row r="71" spans="1:11" s="42" customFormat="1" ht="15.75" customHeight="1" x14ac:dyDescent="0.2">
      <c r="A71" s="57"/>
      <c r="B71" s="233" t="s">
        <v>60</v>
      </c>
      <c r="C71" s="233"/>
      <c r="D71" s="57"/>
      <c r="E71" s="57"/>
      <c r="F71" s="57"/>
      <c r="G71" s="57"/>
      <c r="H71" s="57"/>
      <c r="I71" s="24">
        <f>SUM(I47:I70)</f>
        <v>1483633.97327</v>
      </c>
      <c r="J71" s="116"/>
    </row>
    <row r="72" spans="1:11" s="42" customFormat="1" ht="15.75" customHeight="1" x14ac:dyDescent="0.2">
      <c r="A72" s="85"/>
      <c r="B72" s="83"/>
      <c r="C72" s="83"/>
      <c r="D72" s="85"/>
      <c r="E72" s="85"/>
      <c r="F72" s="85"/>
      <c r="G72" s="85"/>
      <c r="H72" s="85"/>
      <c r="I72" s="45"/>
      <c r="J72" s="123"/>
    </row>
    <row r="73" spans="1:11" s="42" customFormat="1" ht="15.75" customHeight="1" x14ac:dyDescent="0.2">
      <c r="A73" s="85"/>
      <c r="B73" s="83"/>
      <c r="C73" s="83"/>
      <c r="D73" s="85"/>
      <c r="E73" s="85"/>
      <c r="F73" s="85"/>
      <c r="G73" s="85"/>
      <c r="H73" s="85"/>
      <c r="I73" s="45"/>
      <c r="J73" s="123"/>
    </row>
    <row r="74" spans="1:11" s="42" customFormat="1" ht="15.75" customHeight="1" x14ac:dyDescent="0.2">
      <c r="A74" s="85"/>
      <c r="B74" s="83"/>
      <c r="C74" s="83"/>
      <c r="D74" s="85"/>
      <c r="E74" s="85"/>
      <c r="F74" s="85"/>
      <c r="G74" s="85"/>
      <c r="H74" s="85"/>
      <c r="I74" s="45"/>
      <c r="J74" s="123"/>
    </row>
    <row r="75" spans="1:11" s="42" customFormat="1" ht="15.75" customHeight="1" x14ac:dyDescent="0.2">
      <c r="A75" s="85"/>
      <c r="B75" s="83"/>
      <c r="C75" s="83"/>
      <c r="D75" s="85"/>
      <c r="E75" s="85"/>
      <c r="F75" s="85"/>
      <c r="G75" s="85"/>
      <c r="H75" s="85"/>
      <c r="I75" s="45"/>
      <c r="J75" s="123"/>
    </row>
    <row r="76" spans="1:11" s="42" customFormat="1" ht="15.75" customHeight="1" x14ac:dyDescent="0.2">
      <c r="A76" s="85"/>
      <c r="B76" s="83"/>
      <c r="C76" s="83"/>
      <c r="D76" s="85"/>
      <c r="E76" s="85"/>
      <c r="F76" s="85"/>
      <c r="G76" s="85"/>
      <c r="H76" s="85"/>
      <c r="I76" s="45"/>
      <c r="J76" s="123"/>
    </row>
    <row r="77" spans="1:11" s="42" customFormat="1" ht="15.75" customHeight="1" x14ac:dyDescent="0.2">
      <c r="A77" s="85"/>
      <c r="B77" s="83"/>
      <c r="C77" s="83"/>
      <c r="D77" s="85"/>
      <c r="E77" s="85"/>
      <c r="F77" s="85"/>
      <c r="G77" s="85"/>
      <c r="H77" s="85"/>
      <c r="I77" s="45"/>
      <c r="J77" s="123"/>
    </row>
    <row r="78" spans="1:11" s="42" customFormat="1" ht="15.75" customHeight="1" x14ac:dyDescent="0.2">
      <c r="A78" s="85"/>
      <c r="B78" s="83"/>
      <c r="C78" s="83"/>
      <c r="D78" s="85"/>
      <c r="E78" s="85"/>
      <c r="F78" s="85"/>
      <c r="G78" s="85"/>
      <c r="H78" s="85"/>
      <c r="I78" s="45"/>
      <c r="J78" s="123"/>
    </row>
    <row r="79" spans="1:11" s="42" customFormat="1" ht="15.75" customHeight="1" x14ac:dyDescent="0.2">
      <c r="A79" s="85"/>
      <c r="B79" s="83"/>
      <c r="C79" s="83"/>
      <c r="D79" s="85"/>
      <c r="E79" s="85"/>
      <c r="F79" s="85"/>
      <c r="G79" s="85"/>
      <c r="H79" s="85"/>
      <c r="I79" s="45"/>
      <c r="J79" s="123"/>
    </row>
    <row r="80" spans="1:11" s="42" customFormat="1" ht="15.75" customHeight="1" x14ac:dyDescent="0.2">
      <c r="A80" s="46"/>
      <c r="B80" s="46" t="str">
        <f>$B$2</f>
        <v>ประมาณราคาค่าก่อสร้าง  อาคารเก็บอากาศยานพร้อมห้องปฏิบัติการอากาศยาน</v>
      </c>
      <c r="C80" s="46"/>
      <c r="D80" s="46"/>
      <c r="E80" s="46"/>
      <c r="F80" s="46"/>
      <c r="G80" s="46"/>
      <c r="H80" s="46"/>
      <c r="I80" s="47" t="s">
        <v>261</v>
      </c>
      <c r="J80" s="114" t="s">
        <v>26</v>
      </c>
    </row>
    <row r="81" spans="1:12" s="42" customFormat="1" ht="15.75" customHeight="1" x14ac:dyDescent="0.2">
      <c r="A81" s="46"/>
      <c r="B81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81" s="46"/>
      <c r="D81" s="46"/>
      <c r="E81" s="46"/>
      <c r="F81" s="46"/>
      <c r="G81" s="46" t="s">
        <v>27</v>
      </c>
      <c r="H81" s="46"/>
      <c r="I81" s="46"/>
      <c r="J81" s="114"/>
    </row>
    <row r="82" spans="1:12" s="42" customFormat="1" ht="15.75" customHeight="1" x14ac:dyDescent="0.2">
      <c r="A82" s="46"/>
      <c r="B82" s="46" t="str">
        <f>$B$4</f>
        <v>ประมาณการโดย  คณะกรรมการกำหนดราคากลาง</v>
      </c>
      <c r="C82" s="46"/>
      <c r="D82" s="46"/>
      <c r="E82" s="46"/>
      <c r="F82" s="46"/>
      <c r="G82" s="46" t="s">
        <v>28</v>
      </c>
      <c r="H82" s="46"/>
      <c r="I82" s="46"/>
      <c r="J82" s="114"/>
    </row>
    <row r="83" spans="1:12" s="42" customFormat="1" ht="15.75" customHeight="1" x14ac:dyDescent="0.2">
      <c r="A83" s="46"/>
      <c r="B83" s="46"/>
      <c r="C83" s="46"/>
      <c r="D83" s="46"/>
      <c r="E83" s="46"/>
      <c r="F83" s="46"/>
      <c r="G83" s="46" t="str">
        <f>$G$5</f>
        <v xml:space="preserve">ประมาณราคาวันที่  24  เดือน มกราคม พ.ศ. 2563       </v>
      </c>
      <c r="H83" s="46"/>
      <c r="I83" s="46"/>
      <c r="J83" s="114"/>
    </row>
    <row r="84" spans="1:12" s="42" customFormat="1" ht="15.75" customHeight="1" x14ac:dyDescent="0.2">
      <c r="A84" s="237" t="s">
        <v>4</v>
      </c>
      <c r="B84" s="237" t="s">
        <v>5</v>
      </c>
      <c r="C84" s="237" t="s">
        <v>29</v>
      </c>
      <c r="D84" s="237" t="s">
        <v>30</v>
      </c>
      <c r="E84" s="237" t="s">
        <v>31</v>
      </c>
      <c r="F84" s="237"/>
      <c r="G84" s="237" t="s">
        <v>32</v>
      </c>
      <c r="H84" s="237"/>
      <c r="I84" s="151" t="s">
        <v>33</v>
      </c>
      <c r="J84" s="231" t="s">
        <v>9</v>
      </c>
    </row>
    <row r="85" spans="1:12" s="42" customFormat="1" ht="15.75" customHeight="1" x14ac:dyDescent="0.2">
      <c r="A85" s="237"/>
      <c r="B85" s="237"/>
      <c r="C85" s="237"/>
      <c r="D85" s="237"/>
      <c r="E85" s="151" t="s">
        <v>34</v>
      </c>
      <c r="F85" s="151" t="s">
        <v>35</v>
      </c>
      <c r="G85" s="151" t="s">
        <v>34</v>
      </c>
      <c r="H85" s="151" t="s">
        <v>35</v>
      </c>
      <c r="I85" s="151" t="s">
        <v>36</v>
      </c>
      <c r="J85" s="232"/>
    </row>
    <row r="86" spans="1:12" s="42" customFormat="1" ht="15.75" customHeight="1" x14ac:dyDescent="0.2">
      <c r="A86" s="25"/>
      <c r="B86" s="13" t="s">
        <v>39</v>
      </c>
      <c r="C86" s="25"/>
      <c r="D86" s="25"/>
      <c r="E86" s="33"/>
      <c r="F86" s="33"/>
      <c r="G86" s="33"/>
      <c r="H86" s="33"/>
      <c r="I86" s="32">
        <f>I71</f>
        <v>1483633.97327</v>
      </c>
      <c r="J86" s="117"/>
    </row>
    <row r="87" spans="1:12" s="42" customFormat="1" ht="15.75" customHeight="1" x14ac:dyDescent="0.2">
      <c r="A87" s="105">
        <v>4</v>
      </c>
      <c r="B87" s="106" t="s">
        <v>72</v>
      </c>
      <c r="C87" s="10"/>
      <c r="D87" s="10"/>
      <c r="E87" s="17"/>
      <c r="F87" s="17"/>
      <c r="G87" s="17"/>
      <c r="H87" s="17"/>
      <c r="I87" s="12"/>
      <c r="J87" s="118"/>
    </row>
    <row r="88" spans="1:12" s="42" customFormat="1" ht="15.75" customHeight="1" x14ac:dyDescent="0.2">
      <c r="A88" s="10"/>
      <c r="B88" s="16" t="s">
        <v>73</v>
      </c>
      <c r="C88" s="144">
        <v>8754</v>
      </c>
      <c r="D88" s="10" t="s">
        <v>68</v>
      </c>
      <c r="E88" s="17">
        <v>18.21</v>
      </c>
      <c r="F88" s="17">
        <f>C88*E88</f>
        <v>159410.34</v>
      </c>
      <c r="G88" s="17">
        <v>10</v>
      </c>
      <c r="H88" s="17">
        <f>C88*G88</f>
        <v>87540</v>
      </c>
      <c r="I88" s="12">
        <f>F88+H88</f>
        <v>246950.34</v>
      </c>
      <c r="J88" s="118" t="s">
        <v>223</v>
      </c>
    </row>
    <row r="89" spans="1:12" s="42" customFormat="1" ht="15.75" customHeight="1" x14ac:dyDescent="0.2">
      <c r="A89" s="11"/>
      <c r="B89" s="18" t="s">
        <v>74</v>
      </c>
      <c r="C89" s="143">
        <v>13542</v>
      </c>
      <c r="D89" s="11" t="s">
        <v>68</v>
      </c>
      <c r="E89" s="19">
        <v>23.54</v>
      </c>
      <c r="F89" s="17">
        <f t="shared" ref="F89:F109" si="6">C89*E89</f>
        <v>318778.68</v>
      </c>
      <c r="G89" s="17">
        <v>10</v>
      </c>
      <c r="H89" s="17">
        <f t="shared" ref="H89:H109" si="7">C89*G89</f>
        <v>135420</v>
      </c>
      <c r="I89" s="12">
        <f t="shared" ref="I89:I109" si="8">F89+H89</f>
        <v>454198.68</v>
      </c>
      <c r="J89" s="119" t="s">
        <v>222</v>
      </c>
    </row>
    <row r="90" spans="1:12" s="42" customFormat="1" ht="15.75" customHeight="1" x14ac:dyDescent="0.2">
      <c r="A90" s="10"/>
      <c r="B90" s="16" t="s">
        <v>75</v>
      </c>
      <c r="C90" s="144">
        <v>19325</v>
      </c>
      <c r="D90" s="10" t="s">
        <v>68</v>
      </c>
      <c r="E90" s="17">
        <v>24.61</v>
      </c>
      <c r="F90" s="17">
        <f t="shared" si="6"/>
        <v>475588.25</v>
      </c>
      <c r="G90" s="17">
        <v>10</v>
      </c>
      <c r="H90" s="17">
        <f t="shared" si="7"/>
        <v>193250</v>
      </c>
      <c r="I90" s="12">
        <f t="shared" si="8"/>
        <v>668838.25</v>
      </c>
      <c r="J90" s="118" t="s">
        <v>222</v>
      </c>
      <c r="L90" s="148"/>
    </row>
    <row r="91" spans="1:12" s="42" customFormat="1" ht="15.75" customHeight="1" x14ac:dyDescent="0.2">
      <c r="A91" s="10"/>
      <c r="B91" s="20" t="s">
        <v>76</v>
      </c>
      <c r="C91" s="144">
        <v>1160</v>
      </c>
      <c r="D91" s="10" t="s">
        <v>68</v>
      </c>
      <c r="E91" s="17">
        <v>24.12</v>
      </c>
      <c r="F91" s="17">
        <f t="shared" si="6"/>
        <v>27979.200000000001</v>
      </c>
      <c r="G91" s="17">
        <v>10</v>
      </c>
      <c r="H91" s="17">
        <f t="shared" si="7"/>
        <v>11600</v>
      </c>
      <c r="I91" s="12">
        <f t="shared" si="8"/>
        <v>39579.199999999997</v>
      </c>
      <c r="J91" s="118" t="s">
        <v>222</v>
      </c>
    </row>
    <row r="92" spans="1:12" s="42" customFormat="1" ht="15.75" customHeight="1" x14ac:dyDescent="0.2">
      <c r="A92" s="11"/>
      <c r="B92" s="21" t="s">
        <v>77</v>
      </c>
      <c r="C92" s="143">
        <v>2160</v>
      </c>
      <c r="D92" s="11" t="s">
        <v>68</v>
      </c>
      <c r="E92" s="19">
        <v>24.33</v>
      </c>
      <c r="F92" s="17">
        <f t="shared" si="6"/>
        <v>52552.799999999996</v>
      </c>
      <c r="G92" s="17">
        <v>10</v>
      </c>
      <c r="H92" s="17">
        <f t="shared" si="7"/>
        <v>21600</v>
      </c>
      <c r="I92" s="12">
        <f t="shared" si="8"/>
        <v>74152.799999999988</v>
      </c>
      <c r="J92" s="119" t="s">
        <v>222</v>
      </c>
    </row>
    <row r="93" spans="1:12" s="42" customFormat="1" ht="15.75" customHeight="1" x14ac:dyDescent="0.2">
      <c r="A93" s="10"/>
      <c r="B93" s="20" t="s">
        <v>79</v>
      </c>
      <c r="C93" s="79">
        <f>28*2</f>
        <v>56</v>
      </c>
      <c r="D93" s="10" t="s">
        <v>82</v>
      </c>
      <c r="E93" s="17">
        <v>50</v>
      </c>
      <c r="F93" s="17">
        <f t="shared" si="6"/>
        <v>2800</v>
      </c>
      <c r="G93" s="17">
        <v>80</v>
      </c>
      <c r="H93" s="17">
        <f t="shared" si="7"/>
        <v>4480</v>
      </c>
      <c r="I93" s="12">
        <f t="shared" si="8"/>
        <v>7280</v>
      </c>
      <c r="J93" s="118" t="s">
        <v>80</v>
      </c>
    </row>
    <row r="94" spans="1:12" s="42" customFormat="1" ht="15.75" customHeight="1" x14ac:dyDescent="0.2">
      <c r="A94" s="10"/>
      <c r="B94" s="20" t="s">
        <v>78</v>
      </c>
      <c r="C94" s="79">
        <f>28*4</f>
        <v>112</v>
      </c>
      <c r="D94" s="10" t="s">
        <v>83</v>
      </c>
      <c r="E94" s="17">
        <v>180</v>
      </c>
      <c r="F94" s="17">
        <f t="shared" si="6"/>
        <v>20160</v>
      </c>
      <c r="G94" s="17">
        <v>50</v>
      </c>
      <c r="H94" s="17">
        <f t="shared" si="7"/>
        <v>5600</v>
      </c>
      <c r="I94" s="12">
        <f t="shared" si="8"/>
        <v>25760</v>
      </c>
      <c r="J94" s="118" t="s">
        <v>81</v>
      </c>
    </row>
    <row r="95" spans="1:12" s="42" customFormat="1" ht="15.75" customHeight="1" x14ac:dyDescent="0.2">
      <c r="A95" s="10"/>
      <c r="B95" s="112" t="s">
        <v>84</v>
      </c>
      <c r="C95" s="144">
        <v>1470</v>
      </c>
      <c r="D95" s="61" t="s">
        <v>87</v>
      </c>
      <c r="E95" s="17">
        <v>260</v>
      </c>
      <c r="F95" s="17">
        <f t="shared" si="6"/>
        <v>382200</v>
      </c>
      <c r="G95" s="17">
        <v>80</v>
      </c>
      <c r="H95" s="17">
        <f t="shared" si="7"/>
        <v>117600</v>
      </c>
      <c r="I95" s="12">
        <f t="shared" si="8"/>
        <v>499800</v>
      </c>
      <c r="J95" s="118" t="s">
        <v>222</v>
      </c>
    </row>
    <row r="96" spans="1:12" s="42" customFormat="1" ht="15.75" customHeight="1" x14ac:dyDescent="0.2">
      <c r="A96" s="10"/>
      <c r="B96" s="112" t="s">
        <v>85</v>
      </c>
      <c r="C96" s="79">
        <v>436</v>
      </c>
      <c r="D96" s="61" t="s">
        <v>88</v>
      </c>
      <c r="E96" s="17">
        <v>220</v>
      </c>
      <c r="F96" s="17">
        <f t="shared" si="6"/>
        <v>95920</v>
      </c>
      <c r="G96" s="17">
        <v>50</v>
      </c>
      <c r="H96" s="17">
        <f t="shared" si="7"/>
        <v>21800</v>
      </c>
      <c r="I96" s="12">
        <f t="shared" si="8"/>
        <v>117720</v>
      </c>
      <c r="J96" s="118" t="s">
        <v>222</v>
      </c>
    </row>
    <row r="97" spans="1:11" s="42" customFormat="1" ht="15.75" customHeight="1" x14ac:dyDescent="0.2">
      <c r="A97" s="10"/>
      <c r="B97" s="20" t="s">
        <v>86</v>
      </c>
      <c r="C97" s="144">
        <f>C95</f>
        <v>1470</v>
      </c>
      <c r="D97" s="61" t="s">
        <v>87</v>
      </c>
      <c r="E97" s="17">
        <v>20</v>
      </c>
      <c r="F97" s="17">
        <f t="shared" si="6"/>
        <v>29400</v>
      </c>
      <c r="G97" s="53"/>
      <c r="H97" s="53"/>
      <c r="I97" s="12">
        <f t="shared" si="8"/>
        <v>29400</v>
      </c>
      <c r="J97" s="118"/>
    </row>
    <row r="98" spans="1:11" s="42" customFormat="1" ht="15.75" customHeight="1" x14ac:dyDescent="0.2">
      <c r="A98" s="10"/>
      <c r="B98" s="20" t="s">
        <v>89</v>
      </c>
      <c r="C98" s="146">
        <v>1420</v>
      </c>
      <c r="D98" s="61" t="s">
        <v>87</v>
      </c>
      <c r="E98" s="17">
        <v>58</v>
      </c>
      <c r="F98" s="17">
        <f t="shared" si="6"/>
        <v>82360</v>
      </c>
      <c r="G98" s="17">
        <v>35</v>
      </c>
      <c r="H98" s="17">
        <f t="shared" si="7"/>
        <v>49700</v>
      </c>
      <c r="I98" s="12">
        <f t="shared" si="8"/>
        <v>132060</v>
      </c>
      <c r="J98" s="118" t="s">
        <v>222</v>
      </c>
    </row>
    <row r="99" spans="1:11" s="42" customFormat="1" ht="15.75" customHeight="1" x14ac:dyDescent="0.2">
      <c r="A99" s="10"/>
      <c r="B99" s="20"/>
      <c r="C99" s="144"/>
      <c r="D99" s="61"/>
      <c r="E99" s="17"/>
      <c r="F99" s="17"/>
      <c r="G99" s="17"/>
      <c r="H99" s="17"/>
      <c r="I99" s="12"/>
      <c r="J99" s="118"/>
      <c r="K99" s="71">
        <f>SUM(I88:I99)</f>
        <v>2295739.27</v>
      </c>
    </row>
    <row r="100" spans="1:11" s="42" customFormat="1" ht="15.75" customHeight="1" x14ac:dyDescent="0.2">
      <c r="A100" s="10"/>
      <c r="B100" s="20"/>
      <c r="C100" s="10"/>
      <c r="D100" s="10"/>
      <c r="E100" s="17"/>
      <c r="F100" s="17"/>
      <c r="G100" s="17"/>
      <c r="H100" s="17"/>
      <c r="I100" s="12"/>
      <c r="J100" s="118"/>
    </row>
    <row r="101" spans="1:11" s="42" customFormat="1" ht="15.75" customHeight="1" x14ac:dyDescent="0.2">
      <c r="A101" s="105">
        <v>5</v>
      </c>
      <c r="B101" s="106" t="s">
        <v>90</v>
      </c>
      <c r="C101" s="10"/>
      <c r="D101" s="10"/>
      <c r="E101" s="17"/>
      <c r="F101" s="17"/>
      <c r="G101" s="17"/>
      <c r="H101" s="17"/>
      <c r="I101" s="12"/>
      <c r="J101" s="118"/>
    </row>
    <row r="102" spans="1:11" s="42" customFormat="1" ht="15.75" customHeight="1" x14ac:dyDescent="0.2">
      <c r="A102" s="10"/>
      <c r="B102" s="20" t="s">
        <v>91</v>
      </c>
      <c r="C102" s="81">
        <v>362</v>
      </c>
      <c r="D102" s="10" t="s">
        <v>64</v>
      </c>
      <c r="E102" s="17">
        <v>315</v>
      </c>
      <c r="F102" s="17">
        <f t="shared" si="6"/>
        <v>114030</v>
      </c>
      <c r="G102" s="17">
        <v>158</v>
      </c>
      <c r="H102" s="17">
        <f t="shared" si="7"/>
        <v>57196</v>
      </c>
      <c r="I102" s="12">
        <f t="shared" si="8"/>
        <v>171226</v>
      </c>
      <c r="J102" s="118" t="s">
        <v>222</v>
      </c>
    </row>
    <row r="103" spans="1:11" s="42" customFormat="1" ht="15.75" customHeight="1" x14ac:dyDescent="0.2">
      <c r="A103" s="10"/>
      <c r="B103" s="20" t="s">
        <v>92</v>
      </c>
      <c r="C103" s="81">
        <v>32</v>
      </c>
      <c r="D103" s="10" t="s">
        <v>64</v>
      </c>
      <c r="E103" s="17">
        <v>315</v>
      </c>
      <c r="F103" s="17">
        <f t="shared" si="6"/>
        <v>10080</v>
      </c>
      <c r="G103" s="17">
        <v>158</v>
      </c>
      <c r="H103" s="17">
        <f t="shared" si="7"/>
        <v>5056</v>
      </c>
      <c r="I103" s="12">
        <f t="shared" si="8"/>
        <v>15136</v>
      </c>
      <c r="J103" s="118" t="s">
        <v>222</v>
      </c>
    </row>
    <row r="104" spans="1:11" s="42" customFormat="1" ht="15.75" customHeight="1" x14ac:dyDescent="0.2">
      <c r="A104" s="10"/>
      <c r="B104" s="20" t="s">
        <v>93</v>
      </c>
      <c r="C104" s="81">
        <v>990</v>
      </c>
      <c r="D104" s="10" t="s">
        <v>64</v>
      </c>
      <c r="E104" s="17">
        <v>300</v>
      </c>
      <c r="F104" s="17">
        <f t="shared" si="6"/>
        <v>297000</v>
      </c>
      <c r="G104" s="53"/>
      <c r="H104" s="53"/>
      <c r="I104" s="12">
        <f t="shared" si="8"/>
        <v>297000</v>
      </c>
      <c r="J104" s="118" t="s">
        <v>222</v>
      </c>
    </row>
    <row r="105" spans="1:11" s="42" customFormat="1" ht="15.75" customHeight="1" x14ac:dyDescent="0.2">
      <c r="A105" s="10"/>
      <c r="B105" s="20" t="s">
        <v>94</v>
      </c>
      <c r="C105" s="81">
        <v>321</v>
      </c>
      <c r="D105" s="10" t="s">
        <v>88</v>
      </c>
      <c r="E105" s="17">
        <v>25</v>
      </c>
      <c r="F105" s="17">
        <f t="shared" si="6"/>
        <v>8025</v>
      </c>
      <c r="G105" s="53"/>
      <c r="H105" s="53"/>
      <c r="I105" s="12">
        <f t="shared" si="8"/>
        <v>8025</v>
      </c>
      <c r="J105" s="118" t="s">
        <v>222</v>
      </c>
    </row>
    <row r="106" spans="1:11" s="42" customFormat="1" ht="15.75" customHeight="1" x14ac:dyDescent="0.2">
      <c r="A106" s="10"/>
      <c r="B106" s="20" t="s">
        <v>95</v>
      </c>
      <c r="C106" s="81">
        <v>46</v>
      </c>
      <c r="D106" s="10" t="s">
        <v>64</v>
      </c>
      <c r="E106" s="17">
        <v>95</v>
      </c>
      <c r="F106" s="17">
        <f t="shared" si="6"/>
        <v>4370</v>
      </c>
      <c r="G106" s="17">
        <v>82</v>
      </c>
      <c r="H106" s="17">
        <f t="shared" si="7"/>
        <v>3772</v>
      </c>
      <c r="I106" s="12">
        <f t="shared" si="8"/>
        <v>8142</v>
      </c>
      <c r="J106" s="118" t="s">
        <v>222</v>
      </c>
    </row>
    <row r="107" spans="1:11" s="42" customFormat="1" ht="15.75" customHeight="1" x14ac:dyDescent="0.2">
      <c r="A107" s="11"/>
      <c r="B107" s="21" t="s">
        <v>96</v>
      </c>
      <c r="C107" s="147">
        <v>8</v>
      </c>
      <c r="D107" s="11" t="s">
        <v>64</v>
      </c>
      <c r="E107" s="19">
        <v>315</v>
      </c>
      <c r="F107" s="17">
        <f t="shared" si="6"/>
        <v>2520</v>
      </c>
      <c r="G107" s="17">
        <v>158</v>
      </c>
      <c r="H107" s="17">
        <f t="shared" si="7"/>
        <v>1264</v>
      </c>
      <c r="I107" s="12">
        <f t="shared" si="8"/>
        <v>3784</v>
      </c>
      <c r="J107" s="119" t="s">
        <v>222</v>
      </c>
    </row>
    <row r="108" spans="1:11" s="42" customFormat="1" ht="15.75" customHeight="1" x14ac:dyDescent="0.2">
      <c r="A108" s="20"/>
      <c r="B108" s="20" t="s">
        <v>97</v>
      </c>
      <c r="C108" s="81">
        <v>40</v>
      </c>
      <c r="D108" s="10" t="s">
        <v>88</v>
      </c>
      <c r="E108" s="17">
        <v>315</v>
      </c>
      <c r="F108" s="17">
        <f t="shared" si="6"/>
        <v>12600</v>
      </c>
      <c r="G108" s="17">
        <v>158</v>
      </c>
      <c r="H108" s="17">
        <f t="shared" si="7"/>
        <v>6320</v>
      </c>
      <c r="I108" s="12">
        <f t="shared" si="8"/>
        <v>18920</v>
      </c>
      <c r="J108" s="118" t="s">
        <v>222</v>
      </c>
    </row>
    <row r="109" spans="1:11" s="42" customFormat="1" ht="15.75" customHeight="1" x14ac:dyDescent="0.2">
      <c r="A109" s="22"/>
      <c r="B109" s="60" t="s">
        <v>98</v>
      </c>
      <c r="C109" s="81">
        <v>41</v>
      </c>
      <c r="D109" s="52" t="s">
        <v>88</v>
      </c>
      <c r="E109" s="63">
        <v>79</v>
      </c>
      <c r="F109" s="17">
        <f t="shared" si="6"/>
        <v>3239</v>
      </c>
      <c r="G109" s="17">
        <v>40</v>
      </c>
      <c r="H109" s="17">
        <f t="shared" si="7"/>
        <v>1640</v>
      </c>
      <c r="I109" s="12">
        <f t="shared" si="8"/>
        <v>4879</v>
      </c>
      <c r="J109" s="126" t="s">
        <v>222</v>
      </c>
      <c r="K109" s="71">
        <f>SUM(I102:I109)</f>
        <v>527112</v>
      </c>
    </row>
    <row r="110" spans="1:11" s="42" customFormat="1" ht="15.75" customHeight="1" x14ac:dyDescent="0.2">
      <c r="A110" s="23"/>
      <c r="B110" s="233" t="s">
        <v>60</v>
      </c>
      <c r="C110" s="233"/>
      <c r="D110" s="23"/>
      <c r="E110" s="23"/>
      <c r="F110" s="23"/>
      <c r="G110" s="23"/>
      <c r="H110" s="23"/>
      <c r="I110" s="24">
        <f>SUM(I86:I109)</f>
        <v>4306485.2432700004</v>
      </c>
      <c r="J110" s="116"/>
    </row>
    <row r="111" spans="1:11" s="42" customFormat="1" ht="15.75" customHeight="1" x14ac:dyDescent="0.2">
      <c r="A111" s="44"/>
      <c r="B111" s="83"/>
      <c r="C111" s="83"/>
      <c r="D111" s="44"/>
      <c r="E111" s="44"/>
      <c r="F111" s="44"/>
      <c r="G111" s="44"/>
      <c r="H111" s="44"/>
      <c r="I111" s="45"/>
      <c r="J111" s="123"/>
    </row>
    <row r="112" spans="1:11" s="42" customFormat="1" ht="15.75" customHeight="1" x14ac:dyDescent="0.2">
      <c r="A112" s="44"/>
      <c r="B112" s="83"/>
      <c r="C112" s="83"/>
      <c r="D112" s="44"/>
      <c r="E112" s="44"/>
      <c r="F112" s="44"/>
      <c r="G112" s="44"/>
      <c r="H112" s="44"/>
      <c r="I112" s="45"/>
      <c r="J112" s="123"/>
    </row>
    <row r="113" spans="1:10" s="42" customFormat="1" ht="15.75" customHeight="1" x14ac:dyDescent="0.2">
      <c r="A113" s="44"/>
      <c r="B113" s="83"/>
      <c r="C113" s="83"/>
      <c r="D113" s="44"/>
      <c r="E113" s="44"/>
      <c r="F113" s="44"/>
      <c r="G113" s="44"/>
      <c r="H113" s="44"/>
      <c r="I113" s="45"/>
      <c r="J113" s="44"/>
    </row>
    <row r="114" spans="1:10" s="42" customFormat="1" ht="15.75" customHeight="1" x14ac:dyDescent="0.2">
      <c r="A114" s="44"/>
      <c r="B114" s="83"/>
      <c r="C114" s="83"/>
      <c r="D114" s="44"/>
      <c r="E114" s="44"/>
      <c r="F114" s="44"/>
      <c r="G114" s="44"/>
      <c r="H114" s="44"/>
      <c r="I114" s="45"/>
      <c r="J114" s="123"/>
    </row>
    <row r="115" spans="1:10" s="42" customFormat="1" ht="15.75" customHeight="1" x14ac:dyDescent="0.2">
      <c r="A115" s="44"/>
      <c r="B115" s="83"/>
      <c r="C115" s="83"/>
      <c r="D115" s="44"/>
      <c r="E115" s="44"/>
      <c r="F115" s="44"/>
      <c r="G115" s="44"/>
      <c r="H115" s="44"/>
      <c r="I115" s="45"/>
      <c r="J115" s="123"/>
    </row>
    <row r="116" spans="1:10" s="42" customFormat="1" ht="15.75" customHeight="1" x14ac:dyDescent="0.2">
      <c r="A116" s="44"/>
      <c r="B116" s="83"/>
      <c r="C116" s="83"/>
      <c r="D116" s="44"/>
      <c r="E116" s="44"/>
      <c r="F116" s="44"/>
      <c r="G116" s="44"/>
      <c r="H116" s="44"/>
      <c r="I116" s="45"/>
      <c r="J116" s="123"/>
    </row>
    <row r="117" spans="1:10" s="42" customFormat="1" ht="15.75" customHeight="1" x14ac:dyDescent="0.2">
      <c r="A117" s="44"/>
      <c r="B117" s="83"/>
      <c r="C117" s="83"/>
      <c r="D117" s="44"/>
      <c r="E117" s="44"/>
      <c r="F117" s="44"/>
      <c r="G117" s="44"/>
      <c r="H117" s="44"/>
      <c r="I117" s="45"/>
      <c r="J117" s="123"/>
    </row>
    <row r="118" spans="1:10" s="42" customFormat="1" ht="15.75" customHeight="1" x14ac:dyDescent="0.2">
      <c r="A118" s="46"/>
      <c r="B118" s="46" t="str">
        <f>$B$2</f>
        <v>ประมาณราคาค่าก่อสร้าง  อาคารเก็บอากาศยานพร้อมห้องปฏิบัติการอากาศยาน</v>
      </c>
      <c r="C118" s="46"/>
      <c r="D118" s="46"/>
      <c r="E118" s="46"/>
      <c r="F118" s="46"/>
      <c r="G118" s="46"/>
      <c r="H118" s="46"/>
      <c r="I118" s="47" t="s">
        <v>260</v>
      </c>
      <c r="J118" s="114" t="s">
        <v>26</v>
      </c>
    </row>
    <row r="119" spans="1:10" s="42" customFormat="1" ht="15.75" customHeight="1" x14ac:dyDescent="0.2">
      <c r="A119" s="46"/>
      <c r="B119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119" s="46"/>
      <c r="D119" s="46"/>
      <c r="E119" s="46"/>
      <c r="F119" s="46"/>
      <c r="G119" s="46" t="s">
        <v>27</v>
      </c>
      <c r="H119" s="46"/>
      <c r="I119" s="46"/>
      <c r="J119" s="114"/>
    </row>
    <row r="120" spans="1:10" s="42" customFormat="1" ht="15.75" customHeight="1" x14ac:dyDescent="0.2">
      <c r="A120" s="46"/>
      <c r="B120" s="46" t="str">
        <f>$B$4</f>
        <v>ประมาณการโดย  คณะกรรมการกำหนดราคากลาง</v>
      </c>
      <c r="C120" s="46"/>
      <c r="D120" s="46"/>
      <c r="E120" s="46"/>
      <c r="F120" s="46"/>
      <c r="G120" s="46" t="s">
        <v>28</v>
      </c>
      <c r="H120" s="46"/>
      <c r="I120" s="46"/>
      <c r="J120" s="114"/>
    </row>
    <row r="121" spans="1:10" s="42" customFormat="1" ht="15.75" customHeight="1" x14ac:dyDescent="0.2">
      <c r="A121" s="46"/>
      <c r="B121" s="46"/>
      <c r="C121" s="46"/>
      <c r="D121" s="46"/>
      <c r="E121" s="46"/>
      <c r="F121" s="46"/>
      <c r="G121" s="46" t="str">
        <f>$G$5</f>
        <v xml:space="preserve">ประมาณราคาวันที่  24  เดือน มกราคม พ.ศ. 2563       </v>
      </c>
      <c r="H121" s="46"/>
      <c r="I121" s="46"/>
      <c r="J121" s="114"/>
    </row>
    <row r="122" spans="1:10" s="42" customFormat="1" ht="15.75" customHeight="1" x14ac:dyDescent="0.2">
      <c r="A122" s="237" t="s">
        <v>4</v>
      </c>
      <c r="B122" s="237" t="s">
        <v>5</v>
      </c>
      <c r="C122" s="237" t="s">
        <v>29</v>
      </c>
      <c r="D122" s="237" t="s">
        <v>30</v>
      </c>
      <c r="E122" s="237" t="s">
        <v>31</v>
      </c>
      <c r="F122" s="237"/>
      <c r="G122" s="237" t="s">
        <v>32</v>
      </c>
      <c r="H122" s="237"/>
      <c r="I122" s="151" t="s">
        <v>33</v>
      </c>
      <c r="J122" s="231" t="s">
        <v>9</v>
      </c>
    </row>
    <row r="123" spans="1:10" s="42" customFormat="1" ht="15.75" customHeight="1" x14ac:dyDescent="0.2">
      <c r="A123" s="237"/>
      <c r="B123" s="237"/>
      <c r="C123" s="237"/>
      <c r="D123" s="237"/>
      <c r="E123" s="151" t="s">
        <v>34</v>
      </c>
      <c r="F123" s="151" t="s">
        <v>35</v>
      </c>
      <c r="G123" s="151" t="s">
        <v>34</v>
      </c>
      <c r="H123" s="151" t="s">
        <v>35</v>
      </c>
      <c r="I123" s="151" t="s">
        <v>36</v>
      </c>
      <c r="J123" s="232"/>
    </row>
    <row r="124" spans="1:10" s="42" customFormat="1" ht="15.75" customHeight="1" x14ac:dyDescent="0.2">
      <c r="A124" s="25"/>
      <c r="B124" s="13" t="s">
        <v>39</v>
      </c>
      <c r="C124" s="25"/>
      <c r="D124" s="25"/>
      <c r="E124" s="33"/>
      <c r="F124" s="33"/>
      <c r="G124" s="33"/>
      <c r="H124" s="33"/>
      <c r="I124" s="32">
        <f>I110</f>
        <v>4306485.2432700004</v>
      </c>
      <c r="J124" s="117"/>
    </row>
    <row r="125" spans="1:10" s="42" customFormat="1" ht="15.75" customHeight="1" x14ac:dyDescent="0.2">
      <c r="A125" s="10"/>
      <c r="B125" s="16" t="s">
        <v>99</v>
      </c>
      <c r="C125" s="79">
        <v>46</v>
      </c>
      <c r="D125" s="10" t="s">
        <v>64</v>
      </c>
      <c r="E125" s="17">
        <v>50</v>
      </c>
      <c r="F125" s="17">
        <f>C125*E125</f>
        <v>2300</v>
      </c>
      <c r="G125" s="17">
        <v>50</v>
      </c>
      <c r="H125" s="17">
        <f>C125*G125</f>
        <v>2300</v>
      </c>
      <c r="I125" s="12">
        <f>F125+H125</f>
        <v>4600</v>
      </c>
      <c r="J125" s="118"/>
    </row>
    <row r="126" spans="1:10" s="42" customFormat="1" ht="15.75" customHeight="1" x14ac:dyDescent="0.2">
      <c r="A126" s="10"/>
      <c r="B126" s="131" t="s">
        <v>100</v>
      </c>
      <c r="C126" s="79">
        <v>168</v>
      </c>
      <c r="D126" s="10" t="s">
        <v>64</v>
      </c>
      <c r="E126" s="17">
        <v>131.31</v>
      </c>
      <c r="F126" s="17">
        <f t="shared" ref="F126:F147" si="9">C126*E126</f>
        <v>22060.080000000002</v>
      </c>
      <c r="G126" s="17">
        <v>75</v>
      </c>
      <c r="H126" s="17">
        <f t="shared" ref="H126:H146" si="10">C126*G126</f>
        <v>12600</v>
      </c>
      <c r="I126" s="12">
        <f t="shared" ref="I126:I147" si="11">F126+H126</f>
        <v>34660.080000000002</v>
      </c>
      <c r="J126" s="118" t="s">
        <v>223</v>
      </c>
    </row>
    <row r="127" spans="1:10" s="42" customFormat="1" ht="15.75" customHeight="1" x14ac:dyDescent="0.2">
      <c r="A127" s="11"/>
      <c r="B127" s="133" t="s">
        <v>249</v>
      </c>
      <c r="C127" s="141">
        <v>84</v>
      </c>
      <c r="D127" s="11" t="s">
        <v>64</v>
      </c>
      <c r="E127" s="19">
        <v>203.27</v>
      </c>
      <c r="F127" s="17">
        <f t="shared" si="9"/>
        <v>17074.68</v>
      </c>
      <c r="G127" s="17">
        <v>75</v>
      </c>
      <c r="H127" s="17">
        <f t="shared" si="10"/>
        <v>6300</v>
      </c>
      <c r="I127" s="12">
        <f t="shared" si="11"/>
        <v>23374.68</v>
      </c>
      <c r="J127" s="119" t="s">
        <v>223</v>
      </c>
    </row>
    <row r="128" spans="1:10" s="42" customFormat="1" ht="15.75" customHeight="1" x14ac:dyDescent="0.2">
      <c r="A128" s="10"/>
      <c r="B128" s="16" t="s">
        <v>101</v>
      </c>
      <c r="C128" s="79">
        <v>20</v>
      </c>
      <c r="D128" s="10" t="s">
        <v>64</v>
      </c>
      <c r="E128" s="17">
        <v>80</v>
      </c>
      <c r="F128" s="17">
        <f t="shared" si="9"/>
        <v>1600</v>
      </c>
      <c r="G128" s="17">
        <v>100</v>
      </c>
      <c r="H128" s="17">
        <f t="shared" si="10"/>
        <v>2000</v>
      </c>
      <c r="I128" s="12">
        <f t="shared" si="11"/>
        <v>3600</v>
      </c>
      <c r="J128" s="118"/>
    </row>
    <row r="129" spans="1:11" s="42" customFormat="1" ht="15.75" customHeight="1" x14ac:dyDescent="0.2">
      <c r="A129" s="10"/>
      <c r="B129" s="20" t="s">
        <v>102</v>
      </c>
      <c r="C129" s="79">
        <v>168</v>
      </c>
      <c r="D129" s="10" t="s">
        <v>64</v>
      </c>
      <c r="E129" s="17">
        <v>250</v>
      </c>
      <c r="F129" s="17">
        <f t="shared" si="9"/>
        <v>42000</v>
      </c>
      <c r="G129" s="17">
        <v>150</v>
      </c>
      <c r="H129" s="17">
        <f t="shared" si="10"/>
        <v>25200</v>
      </c>
      <c r="I129" s="12">
        <f t="shared" si="11"/>
        <v>67200</v>
      </c>
      <c r="J129" s="118"/>
    </row>
    <row r="130" spans="1:11" s="42" customFormat="1" ht="15.75" customHeight="1" x14ac:dyDescent="0.2">
      <c r="A130" s="11"/>
      <c r="B130" s="21" t="s">
        <v>103</v>
      </c>
      <c r="C130" s="141">
        <v>710</v>
      </c>
      <c r="D130" s="11" t="s">
        <v>64</v>
      </c>
      <c r="E130" s="19">
        <v>220</v>
      </c>
      <c r="F130" s="17">
        <f t="shared" si="9"/>
        <v>156200</v>
      </c>
      <c r="G130" s="17">
        <v>60</v>
      </c>
      <c r="H130" s="17">
        <f t="shared" si="10"/>
        <v>42600</v>
      </c>
      <c r="I130" s="12">
        <f t="shared" si="11"/>
        <v>198800</v>
      </c>
      <c r="J130" s="119" t="s">
        <v>222</v>
      </c>
    </row>
    <row r="131" spans="1:11" s="42" customFormat="1" ht="15.75" customHeight="1" x14ac:dyDescent="0.2">
      <c r="A131" s="10"/>
      <c r="B131" s="20" t="s">
        <v>104</v>
      </c>
      <c r="C131" s="79">
        <v>860</v>
      </c>
      <c r="D131" s="10" t="s">
        <v>88</v>
      </c>
      <c r="E131" s="17">
        <v>79</v>
      </c>
      <c r="F131" s="17">
        <f t="shared" si="9"/>
        <v>67940</v>
      </c>
      <c r="G131" s="17">
        <v>44</v>
      </c>
      <c r="H131" s="17">
        <f t="shared" si="10"/>
        <v>37840</v>
      </c>
      <c r="I131" s="12">
        <f t="shared" si="11"/>
        <v>105780</v>
      </c>
      <c r="J131" s="118" t="s">
        <v>222</v>
      </c>
    </row>
    <row r="132" spans="1:11" s="42" customFormat="1" ht="15.75" customHeight="1" x14ac:dyDescent="0.2">
      <c r="A132" s="10"/>
      <c r="B132" s="20" t="s">
        <v>105</v>
      </c>
      <c r="C132" s="79">
        <v>125</v>
      </c>
      <c r="D132" s="10" t="s">
        <v>64</v>
      </c>
      <c r="E132" s="17">
        <v>315</v>
      </c>
      <c r="F132" s="17">
        <f t="shared" si="9"/>
        <v>39375</v>
      </c>
      <c r="G132" s="17">
        <v>158</v>
      </c>
      <c r="H132" s="17">
        <f t="shared" si="10"/>
        <v>19750</v>
      </c>
      <c r="I132" s="12">
        <f t="shared" si="11"/>
        <v>59125</v>
      </c>
      <c r="J132" s="118" t="s">
        <v>222</v>
      </c>
    </row>
    <row r="133" spans="1:11" s="42" customFormat="1" ht="15.75" customHeight="1" x14ac:dyDescent="0.2">
      <c r="A133" s="34"/>
      <c r="B133" s="54" t="s">
        <v>106</v>
      </c>
      <c r="C133" s="144">
        <v>1148</v>
      </c>
      <c r="D133" s="10" t="s">
        <v>64</v>
      </c>
      <c r="E133" s="17">
        <v>80</v>
      </c>
      <c r="F133" s="17">
        <f t="shared" si="9"/>
        <v>91840</v>
      </c>
      <c r="G133" s="17">
        <v>100</v>
      </c>
      <c r="H133" s="17">
        <f t="shared" si="10"/>
        <v>114800</v>
      </c>
      <c r="I133" s="12">
        <f t="shared" si="11"/>
        <v>206640</v>
      </c>
      <c r="J133" s="118" t="s">
        <v>222</v>
      </c>
    </row>
    <row r="134" spans="1:11" s="42" customFormat="1" ht="15.75" customHeight="1" x14ac:dyDescent="0.2">
      <c r="A134" s="10"/>
      <c r="B134" s="20" t="s">
        <v>107</v>
      </c>
      <c r="C134" s="79">
        <v>228</v>
      </c>
      <c r="D134" s="10" t="s">
        <v>88</v>
      </c>
      <c r="E134" s="17">
        <v>25</v>
      </c>
      <c r="F134" s="17">
        <f t="shared" si="9"/>
        <v>5700</v>
      </c>
      <c r="G134" s="17">
        <v>25</v>
      </c>
      <c r="H134" s="17">
        <f t="shared" si="10"/>
        <v>5700</v>
      </c>
      <c r="I134" s="12">
        <f t="shared" si="11"/>
        <v>11400</v>
      </c>
      <c r="J134" s="118"/>
    </row>
    <row r="135" spans="1:11" s="42" customFormat="1" ht="15.75" customHeight="1" x14ac:dyDescent="0.2">
      <c r="A135" s="11"/>
      <c r="B135" s="21" t="s">
        <v>108</v>
      </c>
      <c r="C135" s="141">
        <v>361</v>
      </c>
      <c r="D135" s="11" t="s">
        <v>64</v>
      </c>
      <c r="E135" s="19">
        <v>80</v>
      </c>
      <c r="F135" s="17">
        <f t="shared" si="9"/>
        <v>28880</v>
      </c>
      <c r="G135" s="17">
        <v>80</v>
      </c>
      <c r="H135" s="17">
        <f t="shared" si="10"/>
        <v>28880</v>
      </c>
      <c r="I135" s="12">
        <f t="shared" si="11"/>
        <v>57760</v>
      </c>
      <c r="J135" s="118" t="s">
        <v>222</v>
      </c>
    </row>
    <row r="136" spans="1:11" s="42" customFormat="1" ht="15.75" customHeight="1" x14ac:dyDescent="0.2">
      <c r="A136" s="10"/>
      <c r="B136" s="20" t="s">
        <v>250</v>
      </c>
      <c r="C136" s="79">
        <v>792</v>
      </c>
      <c r="D136" s="10" t="s">
        <v>88</v>
      </c>
      <c r="E136" s="17">
        <v>100</v>
      </c>
      <c r="F136" s="17">
        <f t="shared" si="9"/>
        <v>79200</v>
      </c>
      <c r="G136" s="17">
        <v>60</v>
      </c>
      <c r="H136" s="17">
        <f t="shared" si="10"/>
        <v>47520</v>
      </c>
      <c r="I136" s="12">
        <f t="shared" si="11"/>
        <v>126720</v>
      </c>
      <c r="J136" s="118"/>
    </row>
    <row r="137" spans="1:11" s="42" customFormat="1" ht="15.75" customHeight="1" x14ac:dyDescent="0.2">
      <c r="A137" s="11"/>
      <c r="B137" s="113" t="s">
        <v>247</v>
      </c>
      <c r="C137" s="141">
        <v>72</v>
      </c>
      <c r="D137" s="11" t="s">
        <v>109</v>
      </c>
      <c r="E137" s="19">
        <v>747</v>
      </c>
      <c r="F137" s="17">
        <f t="shared" si="9"/>
        <v>53784</v>
      </c>
      <c r="G137" s="17">
        <v>308</v>
      </c>
      <c r="H137" s="17">
        <f t="shared" si="10"/>
        <v>22176</v>
      </c>
      <c r="I137" s="12">
        <f t="shared" si="11"/>
        <v>75960</v>
      </c>
      <c r="J137" s="119" t="s">
        <v>222</v>
      </c>
    </row>
    <row r="138" spans="1:11" s="42" customFormat="1" ht="15.75" customHeight="1" x14ac:dyDescent="0.2">
      <c r="A138" s="20"/>
      <c r="B138" s="20" t="s">
        <v>251</v>
      </c>
      <c r="C138" s="79">
        <v>382.67</v>
      </c>
      <c r="D138" s="10" t="s">
        <v>87</v>
      </c>
      <c r="E138" s="17">
        <v>230</v>
      </c>
      <c r="F138" s="17">
        <f t="shared" si="9"/>
        <v>88014.1</v>
      </c>
      <c r="G138" s="17">
        <v>80</v>
      </c>
      <c r="H138" s="17">
        <f t="shared" si="10"/>
        <v>30613.600000000002</v>
      </c>
      <c r="I138" s="12">
        <f t="shared" si="11"/>
        <v>118627.70000000001</v>
      </c>
      <c r="J138" s="118" t="s">
        <v>222</v>
      </c>
    </row>
    <row r="139" spans="1:11" s="42" customFormat="1" ht="15.75" customHeight="1" x14ac:dyDescent="0.2">
      <c r="A139" s="21"/>
      <c r="B139" s="113" t="s">
        <v>248</v>
      </c>
      <c r="C139" s="141">
        <v>72</v>
      </c>
      <c r="D139" s="11" t="s">
        <v>109</v>
      </c>
      <c r="E139" s="19">
        <v>369.16</v>
      </c>
      <c r="F139" s="17">
        <f t="shared" si="9"/>
        <v>26579.52</v>
      </c>
      <c r="G139" s="17">
        <v>170</v>
      </c>
      <c r="H139" s="17">
        <f t="shared" si="10"/>
        <v>12240</v>
      </c>
      <c r="I139" s="12">
        <f t="shared" si="11"/>
        <v>38819.520000000004</v>
      </c>
      <c r="J139" s="119" t="s">
        <v>223</v>
      </c>
      <c r="K139" s="71">
        <f>SUM(I125:I139)</f>
        <v>1133066.98</v>
      </c>
    </row>
    <row r="140" spans="1:11" s="42" customFormat="1" ht="15.75" customHeight="1" x14ac:dyDescent="0.2">
      <c r="A140" s="20"/>
      <c r="B140" s="20"/>
      <c r="C140" s="61"/>
      <c r="D140" s="10"/>
      <c r="E140" s="17"/>
      <c r="F140" s="17"/>
      <c r="G140" s="17"/>
      <c r="H140" s="17"/>
      <c r="I140" s="12"/>
      <c r="J140" s="120"/>
    </row>
    <row r="141" spans="1:11" s="42" customFormat="1" ht="15.75" customHeight="1" x14ac:dyDescent="0.2">
      <c r="A141" s="105">
        <v>6</v>
      </c>
      <c r="B141" s="106" t="s">
        <v>110</v>
      </c>
      <c r="C141" s="61"/>
      <c r="D141" s="10"/>
      <c r="E141" s="17"/>
      <c r="F141" s="17"/>
      <c r="G141" s="17"/>
      <c r="H141" s="17"/>
      <c r="I141" s="12"/>
      <c r="J141" s="120"/>
    </row>
    <row r="142" spans="1:11" s="42" customFormat="1" ht="15.75" customHeight="1" x14ac:dyDescent="0.2">
      <c r="A142" s="21"/>
      <c r="B142" s="21" t="s">
        <v>111</v>
      </c>
      <c r="C142" s="141">
        <v>1</v>
      </c>
      <c r="D142" s="11" t="s">
        <v>83</v>
      </c>
      <c r="E142" s="19">
        <v>220000</v>
      </c>
      <c r="F142" s="17">
        <f t="shared" si="9"/>
        <v>220000</v>
      </c>
      <c r="G142" s="17">
        <v>60000</v>
      </c>
      <c r="H142" s="17">
        <f t="shared" si="10"/>
        <v>60000</v>
      </c>
      <c r="I142" s="12">
        <f t="shared" si="11"/>
        <v>280000</v>
      </c>
      <c r="J142" s="121"/>
    </row>
    <row r="143" spans="1:11" s="42" customFormat="1" ht="15.75" customHeight="1" x14ac:dyDescent="0.2">
      <c r="A143" s="20"/>
      <c r="B143" s="20" t="s">
        <v>112</v>
      </c>
      <c r="C143" s="79">
        <v>1</v>
      </c>
      <c r="D143" s="10" t="s">
        <v>83</v>
      </c>
      <c r="E143" s="17">
        <v>10000</v>
      </c>
      <c r="F143" s="17">
        <f t="shared" si="9"/>
        <v>10000</v>
      </c>
      <c r="G143" s="17">
        <v>1500</v>
      </c>
      <c r="H143" s="17">
        <f t="shared" si="10"/>
        <v>1500</v>
      </c>
      <c r="I143" s="12">
        <f t="shared" si="11"/>
        <v>11500</v>
      </c>
      <c r="J143" s="120"/>
    </row>
    <row r="144" spans="1:11" s="42" customFormat="1" ht="15.75" customHeight="1" x14ac:dyDescent="0.2">
      <c r="A144" s="20"/>
      <c r="B144" s="20" t="s">
        <v>113</v>
      </c>
      <c r="C144" s="79">
        <v>2</v>
      </c>
      <c r="D144" s="10" t="s">
        <v>83</v>
      </c>
      <c r="E144" s="17">
        <v>80000</v>
      </c>
      <c r="F144" s="17">
        <f t="shared" si="9"/>
        <v>160000</v>
      </c>
      <c r="G144" s="17">
        <v>11000</v>
      </c>
      <c r="H144" s="17">
        <f t="shared" si="10"/>
        <v>22000</v>
      </c>
      <c r="I144" s="12">
        <f t="shared" si="11"/>
        <v>182000</v>
      </c>
      <c r="J144" s="120"/>
    </row>
    <row r="145" spans="1:11" s="42" customFormat="1" ht="15.75" customHeight="1" x14ac:dyDescent="0.2">
      <c r="A145" s="35"/>
      <c r="B145" s="21" t="s">
        <v>114</v>
      </c>
      <c r="C145" s="141">
        <v>6</v>
      </c>
      <c r="D145" s="11" t="s">
        <v>83</v>
      </c>
      <c r="E145" s="19">
        <v>20000</v>
      </c>
      <c r="F145" s="17">
        <f t="shared" si="9"/>
        <v>120000</v>
      </c>
      <c r="G145" s="17">
        <v>2000</v>
      </c>
      <c r="H145" s="17">
        <f t="shared" si="10"/>
        <v>12000</v>
      </c>
      <c r="I145" s="12">
        <f t="shared" si="11"/>
        <v>132000</v>
      </c>
      <c r="J145" s="122"/>
    </row>
    <row r="146" spans="1:11" s="42" customFormat="1" ht="15.75" customHeight="1" x14ac:dyDescent="0.2">
      <c r="A146" s="20"/>
      <c r="B146" s="20" t="s">
        <v>115</v>
      </c>
      <c r="C146" s="79">
        <v>1</v>
      </c>
      <c r="D146" s="10" t="s">
        <v>83</v>
      </c>
      <c r="E146" s="17">
        <v>1790</v>
      </c>
      <c r="F146" s="17">
        <f t="shared" si="9"/>
        <v>1790</v>
      </c>
      <c r="G146" s="17">
        <v>180</v>
      </c>
      <c r="H146" s="17">
        <f t="shared" si="10"/>
        <v>180</v>
      </c>
      <c r="I146" s="12">
        <f t="shared" si="11"/>
        <v>1970</v>
      </c>
      <c r="J146" s="118" t="s">
        <v>222</v>
      </c>
    </row>
    <row r="147" spans="1:11" s="42" customFormat="1" ht="15.75" customHeight="1" x14ac:dyDescent="0.2">
      <c r="A147" s="39"/>
      <c r="B147" s="134" t="s">
        <v>116</v>
      </c>
      <c r="C147" s="79">
        <v>4</v>
      </c>
      <c r="D147" s="58" t="s">
        <v>83</v>
      </c>
      <c r="E147" s="63">
        <v>11000</v>
      </c>
      <c r="F147" s="17">
        <f t="shared" si="9"/>
        <v>44000</v>
      </c>
      <c r="G147" s="53"/>
      <c r="H147" s="53"/>
      <c r="I147" s="12">
        <f t="shared" si="11"/>
        <v>44000</v>
      </c>
      <c r="J147" s="126" t="s">
        <v>222</v>
      </c>
      <c r="K147" s="71">
        <f>SUM(I142:I147)</f>
        <v>651470</v>
      </c>
    </row>
    <row r="148" spans="1:11" s="42" customFormat="1" ht="15.75" customHeight="1" x14ac:dyDescent="0.2">
      <c r="A148" s="23"/>
      <c r="B148" s="233" t="s">
        <v>60</v>
      </c>
      <c r="C148" s="233"/>
      <c r="D148" s="23"/>
      <c r="E148" s="23"/>
      <c r="F148" s="23"/>
      <c r="G148" s="23"/>
      <c r="H148" s="23"/>
      <c r="I148" s="24">
        <f>SUM(I124:I147)</f>
        <v>6091022.22327</v>
      </c>
      <c r="J148" s="116"/>
    </row>
    <row r="149" spans="1:11" s="42" customFormat="1" ht="15.75" customHeight="1" x14ac:dyDescent="0.2">
      <c r="A149" s="44"/>
      <c r="B149" s="83"/>
      <c r="C149" s="83"/>
      <c r="D149" s="44"/>
      <c r="E149" s="44"/>
      <c r="F149" s="44"/>
      <c r="G149" s="44"/>
      <c r="H149" s="44"/>
      <c r="I149" s="45"/>
      <c r="J149" s="123"/>
    </row>
    <row r="150" spans="1:11" s="42" customFormat="1" ht="15.75" customHeight="1" x14ac:dyDescent="0.2">
      <c r="A150" s="44"/>
      <c r="B150" s="83"/>
      <c r="C150" s="83"/>
      <c r="D150" s="44"/>
      <c r="E150" s="44"/>
      <c r="F150" s="44"/>
      <c r="G150" s="44"/>
      <c r="H150" s="44"/>
      <c r="I150" s="45"/>
      <c r="J150" s="123"/>
    </row>
    <row r="151" spans="1:11" s="42" customFormat="1" ht="15.75" customHeight="1" x14ac:dyDescent="0.2">
      <c r="A151" s="44"/>
      <c r="B151" s="83"/>
      <c r="C151" s="83"/>
      <c r="D151" s="44"/>
      <c r="E151" s="44"/>
      <c r="F151" s="44"/>
      <c r="G151" s="44"/>
      <c r="H151" s="44"/>
      <c r="I151" s="45"/>
      <c r="J151" s="123"/>
    </row>
    <row r="152" spans="1:11" s="42" customFormat="1" ht="15.75" customHeight="1" x14ac:dyDescent="0.2">
      <c r="A152" s="44"/>
      <c r="B152" s="83"/>
      <c r="C152" s="83"/>
      <c r="D152" s="44"/>
      <c r="E152" s="44"/>
      <c r="F152" s="44"/>
      <c r="G152" s="44"/>
      <c r="H152" s="44"/>
      <c r="I152" s="45"/>
      <c r="J152" s="123"/>
    </row>
    <row r="153" spans="1:11" s="42" customFormat="1" ht="15.75" customHeight="1" x14ac:dyDescent="0.2">
      <c r="A153" s="44"/>
      <c r="B153" s="83"/>
      <c r="C153" s="83"/>
      <c r="D153" s="44"/>
      <c r="E153" s="44"/>
      <c r="F153" s="44"/>
      <c r="G153" s="44"/>
      <c r="H153" s="44"/>
      <c r="I153" s="45"/>
      <c r="J153" s="123"/>
    </row>
    <row r="154" spans="1:11" s="42" customFormat="1" ht="15.75" customHeight="1" x14ac:dyDescent="0.2">
      <c r="A154" s="44"/>
      <c r="B154" s="83"/>
      <c r="C154" s="83"/>
      <c r="D154" s="44"/>
      <c r="E154" s="44"/>
      <c r="F154" s="44"/>
      <c r="G154" s="44"/>
      <c r="H154" s="44"/>
      <c r="I154" s="45"/>
      <c r="J154" s="123"/>
    </row>
    <row r="155" spans="1:11" s="42" customFormat="1" ht="15.75" customHeight="1" x14ac:dyDescent="0.2">
      <c r="A155" s="44"/>
      <c r="B155" s="83"/>
      <c r="C155" s="83"/>
      <c r="D155" s="44"/>
      <c r="E155" s="44"/>
      <c r="F155" s="44"/>
      <c r="G155" s="44"/>
      <c r="H155" s="44"/>
      <c r="I155" s="45"/>
      <c r="J155" s="123"/>
    </row>
    <row r="156" spans="1:11" s="42" customFormat="1" ht="15.75" customHeight="1" x14ac:dyDescent="0.2">
      <c r="A156" s="46"/>
      <c r="B156" s="46" t="str">
        <f>$B$2</f>
        <v>ประมาณราคาค่าก่อสร้าง  อาคารเก็บอากาศยานพร้อมห้องปฏิบัติการอากาศยาน</v>
      </c>
      <c r="C156" s="46"/>
      <c r="D156" s="46"/>
      <c r="E156" s="46"/>
      <c r="F156" s="46"/>
      <c r="G156" s="46"/>
      <c r="H156" s="46"/>
      <c r="I156" s="47" t="s">
        <v>259</v>
      </c>
      <c r="J156" s="114" t="s">
        <v>26</v>
      </c>
    </row>
    <row r="157" spans="1:11" s="42" customFormat="1" ht="15.75" customHeight="1" x14ac:dyDescent="0.2">
      <c r="A157" s="46"/>
      <c r="B157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157" s="46"/>
      <c r="D157" s="46"/>
      <c r="E157" s="46"/>
      <c r="F157" s="46"/>
      <c r="G157" s="46" t="s">
        <v>27</v>
      </c>
      <c r="H157" s="46"/>
      <c r="I157" s="46"/>
      <c r="J157" s="114"/>
    </row>
    <row r="158" spans="1:11" s="42" customFormat="1" ht="15.75" customHeight="1" x14ac:dyDescent="0.2">
      <c r="A158" s="46"/>
      <c r="B158" s="46" t="str">
        <f>$B$4</f>
        <v>ประมาณการโดย  คณะกรรมการกำหนดราคากลาง</v>
      </c>
      <c r="C158" s="46"/>
      <c r="D158" s="46"/>
      <c r="E158" s="46"/>
      <c r="F158" s="46"/>
      <c r="G158" s="46" t="s">
        <v>28</v>
      </c>
      <c r="H158" s="46"/>
      <c r="I158" s="46"/>
      <c r="J158" s="114"/>
    </row>
    <row r="159" spans="1:11" s="42" customFormat="1" ht="15.75" customHeight="1" x14ac:dyDescent="0.2">
      <c r="A159" s="46"/>
      <c r="B159" s="46"/>
      <c r="C159" s="46"/>
      <c r="D159" s="46"/>
      <c r="E159" s="46"/>
      <c r="F159" s="46"/>
      <c r="G159" s="46" t="str">
        <f>$G$5</f>
        <v xml:space="preserve">ประมาณราคาวันที่  24  เดือน มกราคม พ.ศ. 2563       </v>
      </c>
      <c r="H159" s="46"/>
      <c r="I159" s="46"/>
      <c r="J159" s="114"/>
    </row>
    <row r="160" spans="1:11" s="42" customFormat="1" ht="15.75" customHeight="1" x14ac:dyDescent="0.2">
      <c r="A160" s="237" t="s">
        <v>4</v>
      </c>
      <c r="B160" s="237" t="s">
        <v>5</v>
      </c>
      <c r="C160" s="237" t="s">
        <v>29</v>
      </c>
      <c r="D160" s="237" t="s">
        <v>30</v>
      </c>
      <c r="E160" s="237" t="s">
        <v>31</v>
      </c>
      <c r="F160" s="237"/>
      <c r="G160" s="237" t="s">
        <v>32</v>
      </c>
      <c r="H160" s="237"/>
      <c r="I160" s="151" t="s">
        <v>33</v>
      </c>
      <c r="J160" s="231" t="s">
        <v>9</v>
      </c>
    </row>
    <row r="161" spans="1:11" s="42" customFormat="1" ht="15.75" customHeight="1" x14ac:dyDescent="0.2">
      <c r="A161" s="237"/>
      <c r="B161" s="237"/>
      <c r="C161" s="237"/>
      <c r="D161" s="237"/>
      <c r="E161" s="151" t="s">
        <v>34</v>
      </c>
      <c r="F161" s="151" t="s">
        <v>35</v>
      </c>
      <c r="G161" s="151" t="s">
        <v>34</v>
      </c>
      <c r="H161" s="151" t="s">
        <v>35</v>
      </c>
      <c r="I161" s="151" t="s">
        <v>36</v>
      </c>
      <c r="J161" s="232"/>
    </row>
    <row r="162" spans="1:11" s="42" customFormat="1" ht="15.75" customHeight="1" x14ac:dyDescent="0.2">
      <c r="A162" s="25"/>
      <c r="B162" s="13" t="s">
        <v>39</v>
      </c>
      <c r="C162" s="25"/>
      <c r="D162" s="25"/>
      <c r="E162" s="33"/>
      <c r="F162" s="33"/>
      <c r="G162" s="33"/>
      <c r="H162" s="33"/>
      <c r="I162" s="32">
        <f>I148</f>
        <v>6091022.22327</v>
      </c>
      <c r="J162" s="117"/>
    </row>
    <row r="163" spans="1:11" s="42" customFormat="1" ht="15.75" customHeight="1" x14ac:dyDescent="0.2">
      <c r="A163" s="10"/>
      <c r="B163" s="131" t="s">
        <v>117</v>
      </c>
      <c r="C163" s="10">
        <v>12</v>
      </c>
      <c r="D163" s="10" t="s">
        <v>83</v>
      </c>
      <c r="E163" s="17">
        <v>11000</v>
      </c>
      <c r="F163" s="17">
        <f>C163*E163</f>
        <v>132000</v>
      </c>
      <c r="G163" s="101"/>
      <c r="H163" s="53"/>
      <c r="I163" s="12">
        <f>F163+H163</f>
        <v>132000</v>
      </c>
      <c r="J163" s="118" t="s">
        <v>222</v>
      </c>
    </row>
    <row r="164" spans="1:11" s="42" customFormat="1" ht="15.75" customHeight="1" x14ac:dyDescent="0.2">
      <c r="A164" s="10"/>
      <c r="B164" s="16" t="s">
        <v>118</v>
      </c>
      <c r="C164" s="10">
        <v>7</v>
      </c>
      <c r="D164" s="10" t="s">
        <v>83</v>
      </c>
      <c r="E164" s="17">
        <v>10500</v>
      </c>
      <c r="F164" s="17">
        <f t="shared" ref="F164:F169" si="12">C164*E164</f>
        <v>73500</v>
      </c>
      <c r="G164" s="17">
        <v>4500</v>
      </c>
      <c r="H164" s="17">
        <f t="shared" ref="H164:H169" si="13">C164*G164</f>
        <v>31500</v>
      </c>
      <c r="I164" s="12">
        <f t="shared" ref="I164:I169" si="14">F164+H164</f>
        <v>105000</v>
      </c>
      <c r="J164" s="118"/>
    </row>
    <row r="165" spans="1:11" s="42" customFormat="1" ht="15.75" customHeight="1" x14ac:dyDescent="0.2">
      <c r="A165" s="11"/>
      <c r="B165" s="132" t="s">
        <v>119</v>
      </c>
      <c r="C165" s="11">
        <v>1</v>
      </c>
      <c r="D165" s="11" t="s">
        <v>83</v>
      </c>
      <c r="E165" s="19">
        <v>14000</v>
      </c>
      <c r="F165" s="17">
        <f t="shared" si="12"/>
        <v>14000</v>
      </c>
      <c r="G165" s="17">
        <v>5900</v>
      </c>
      <c r="H165" s="17">
        <f t="shared" si="13"/>
        <v>5900</v>
      </c>
      <c r="I165" s="12">
        <f t="shared" si="14"/>
        <v>19900</v>
      </c>
      <c r="J165" s="119"/>
    </row>
    <row r="166" spans="1:11" s="42" customFormat="1" ht="15.75" customHeight="1" x14ac:dyDescent="0.2">
      <c r="A166" s="10"/>
      <c r="B166" s="16" t="s">
        <v>120</v>
      </c>
      <c r="C166" s="10">
        <v>3</v>
      </c>
      <c r="D166" s="10" t="s">
        <v>83</v>
      </c>
      <c r="E166" s="17">
        <v>9800</v>
      </c>
      <c r="F166" s="17">
        <f t="shared" si="12"/>
        <v>29400</v>
      </c>
      <c r="G166" s="17">
        <v>4200</v>
      </c>
      <c r="H166" s="17">
        <f t="shared" si="13"/>
        <v>12600</v>
      </c>
      <c r="I166" s="12">
        <f t="shared" si="14"/>
        <v>42000</v>
      </c>
      <c r="J166" s="118"/>
    </row>
    <row r="167" spans="1:11" s="42" customFormat="1" ht="15.75" customHeight="1" x14ac:dyDescent="0.2">
      <c r="A167" s="10"/>
      <c r="B167" s="20" t="s">
        <v>121</v>
      </c>
      <c r="C167" s="10">
        <v>2</v>
      </c>
      <c r="D167" s="10" t="s">
        <v>83</v>
      </c>
      <c r="E167" s="17">
        <v>5700</v>
      </c>
      <c r="F167" s="17">
        <f t="shared" si="12"/>
        <v>11400</v>
      </c>
      <c r="G167" s="17">
        <v>2400</v>
      </c>
      <c r="H167" s="17">
        <f t="shared" si="13"/>
        <v>4800</v>
      </c>
      <c r="I167" s="12">
        <f t="shared" si="14"/>
        <v>16200</v>
      </c>
      <c r="J167" s="118"/>
    </row>
    <row r="168" spans="1:11" s="42" customFormat="1" ht="15.75" customHeight="1" x14ac:dyDescent="0.2">
      <c r="A168" s="11"/>
      <c r="B168" s="21" t="s">
        <v>122</v>
      </c>
      <c r="C168" s="11">
        <v>2</v>
      </c>
      <c r="D168" s="11" t="s">
        <v>83</v>
      </c>
      <c r="E168" s="19">
        <v>3800</v>
      </c>
      <c r="F168" s="17">
        <f t="shared" si="12"/>
        <v>7600</v>
      </c>
      <c r="G168" s="17">
        <v>1650</v>
      </c>
      <c r="H168" s="17">
        <f t="shared" si="13"/>
        <v>3300</v>
      </c>
      <c r="I168" s="12">
        <f t="shared" si="14"/>
        <v>10900</v>
      </c>
      <c r="J168" s="119"/>
    </row>
    <row r="169" spans="1:11" s="42" customFormat="1" ht="15.75" customHeight="1" x14ac:dyDescent="0.2">
      <c r="A169" s="10"/>
      <c r="B169" s="20" t="s">
        <v>123</v>
      </c>
      <c r="C169" s="10">
        <v>2</v>
      </c>
      <c r="D169" s="10" t="s">
        <v>83</v>
      </c>
      <c r="E169" s="17">
        <v>2500</v>
      </c>
      <c r="F169" s="17">
        <f t="shared" si="12"/>
        <v>5000</v>
      </c>
      <c r="G169" s="17">
        <v>1100</v>
      </c>
      <c r="H169" s="17">
        <f t="shared" si="13"/>
        <v>2200</v>
      </c>
      <c r="I169" s="12">
        <f t="shared" si="14"/>
        <v>7200</v>
      </c>
      <c r="J169" s="118"/>
      <c r="K169" s="71">
        <f>SUM(I163:I169)</f>
        <v>333200</v>
      </c>
    </row>
    <row r="170" spans="1:11" s="42" customFormat="1" ht="15.75" customHeight="1" x14ac:dyDescent="0.2">
      <c r="A170" s="10"/>
      <c r="B170" s="20"/>
      <c r="C170" s="10"/>
      <c r="D170" s="10"/>
      <c r="E170" s="17"/>
      <c r="F170" s="17"/>
      <c r="G170" s="17"/>
      <c r="H170" s="17"/>
      <c r="I170" s="12"/>
      <c r="J170" s="118"/>
    </row>
    <row r="171" spans="1:11" s="42" customFormat="1" ht="15.75" customHeight="1" x14ac:dyDescent="0.2">
      <c r="A171" s="105">
        <v>7</v>
      </c>
      <c r="B171" s="109" t="s">
        <v>124</v>
      </c>
      <c r="C171" s="10"/>
      <c r="D171" s="10"/>
      <c r="E171" s="17"/>
      <c r="F171" s="17"/>
      <c r="G171" s="17"/>
      <c r="H171" s="17"/>
      <c r="I171" s="12"/>
      <c r="J171" s="118"/>
    </row>
    <row r="172" spans="1:11" s="42" customFormat="1" ht="15.75" customHeight="1" x14ac:dyDescent="0.2">
      <c r="A172" s="10"/>
      <c r="B172" s="20" t="s">
        <v>125</v>
      </c>
      <c r="C172" s="10">
        <v>12</v>
      </c>
      <c r="D172" s="10" t="s">
        <v>83</v>
      </c>
      <c r="E172" s="17">
        <v>4850</v>
      </c>
      <c r="F172" s="17">
        <f t="shared" ref="F172:F185" si="15">C172*E172</f>
        <v>58200</v>
      </c>
      <c r="G172" s="17">
        <v>450</v>
      </c>
      <c r="H172" s="17">
        <f t="shared" ref="H172:H185" si="16">C172*G172</f>
        <v>5400</v>
      </c>
      <c r="I172" s="12">
        <f t="shared" ref="I172:I185" si="17">F172+H172</f>
        <v>63600</v>
      </c>
      <c r="J172" s="118" t="s">
        <v>222</v>
      </c>
    </row>
    <row r="173" spans="1:11" s="42" customFormat="1" ht="15.75" customHeight="1" x14ac:dyDescent="0.2">
      <c r="A173" s="11"/>
      <c r="B173" s="21" t="s">
        <v>126</v>
      </c>
      <c r="C173" s="11">
        <v>6</v>
      </c>
      <c r="D173" s="11" t="s">
        <v>83</v>
      </c>
      <c r="E173" s="19">
        <v>3400</v>
      </c>
      <c r="F173" s="17">
        <f t="shared" si="15"/>
        <v>20400</v>
      </c>
      <c r="G173" s="17">
        <v>450</v>
      </c>
      <c r="H173" s="17">
        <f t="shared" si="16"/>
        <v>2700</v>
      </c>
      <c r="I173" s="12">
        <f t="shared" si="17"/>
        <v>23100</v>
      </c>
      <c r="J173" s="118" t="s">
        <v>222</v>
      </c>
    </row>
    <row r="174" spans="1:11" s="42" customFormat="1" ht="15.75" customHeight="1" x14ac:dyDescent="0.2">
      <c r="A174" s="10"/>
      <c r="B174" s="20" t="s">
        <v>127</v>
      </c>
      <c r="C174" s="10">
        <v>6</v>
      </c>
      <c r="D174" s="10" t="s">
        <v>83</v>
      </c>
      <c r="E174" s="17">
        <v>2100</v>
      </c>
      <c r="F174" s="17">
        <f t="shared" si="15"/>
        <v>12600</v>
      </c>
      <c r="G174" s="53"/>
      <c r="H174" s="53"/>
      <c r="I174" s="12">
        <f t="shared" si="17"/>
        <v>12600</v>
      </c>
      <c r="J174" s="118" t="s">
        <v>222</v>
      </c>
    </row>
    <row r="175" spans="1:11" s="42" customFormat="1" ht="15.75" customHeight="1" x14ac:dyDescent="0.2">
      <c r="A175" s="11"/>
      <c r="B175" s="21" t="s">
        <v>128</v>
      </c>
      <c r="C175" s="11">
        <v>8</v>
      </c>
      <c r="D175" s="11" t="s">
        <v>83</v>
      </c>
      <c r="E175" s="19">
        <v>3500</v>
      </c>
      <c r="F175" s="17">
        <f t="shared" si="15"/>
        <v>28000</v>
      </c>
      <c r="G175" s="17">
        <v>450</v>
      </c>
      <c r="H175" s="17">
        <f t="shared" si="16"/>
        <v>3600</v>
      </c>
      <c r="I175" s="12">
        <f t="shared" si="17"/>
        <v>31600</v>
      </c>
      <c r="J175" s="119" t="s">
        <v>222</v>
      </c>
    </row>
    <row r="176" spans="1:11" s="42" customFormat="1" ht="15.75" customHeight="1" x14ac:dyDescent="0.2">
      <c r="A176" s="20"/>
      <c r="B176" s="20" t="s">
        <v>129</v>
      </c>
      <c r="C176" s="10">
        <v>8</v>
      </c>
      <c r="D176" s="10" t="s">
        <v>83</v>
      </c>
      <c r="E176" s="17">
        <v>155</v>
      </c>
      <c r="F176" s="17">
        <f t="shared" si="15"/>
        <v>1240</v>
      </c>
      <c r="G176" s="17">
        <v>103</v>
      </c>
      <c r="H176" s="17">
        <f t="shared" si="16"/>
        <v>824</v>
      </c>
      <c r="I176" s="12">
        <f t="shared" si="17"/>
        <v>2064</v>
      </c>
      <c r="J176" s="118" t="s">
        <v>222</v>
      </c>
    </row>
    <row r="177" spans="1:11" s="42" customFormat="1" ht="15.75" customHeight="1" x14ac:dyDescent="0.2">
      <c r="A177" s="21"/>
      <c r="B177" s="21" t="s">
        <v>130</v>
      </c>
      <c r="C177" s="11">
        <v>8</v>
      </c>
      <c r="D177" s="11" t="s">
        <v>83</v>
      </c>
      <c r="E177" s="19">
        <v>120</v>
      </c>
      <c r="F177" s="17">
        <f t="shared" si="15"/>
        <v>960</v>
      </c>
      <c r="G177" s="53"/>
      <c r="H177" s="53"/>
      <c r="I177" s="12">
        <f t="shared" si="17"/>
        <v>960</v>
      </c>
      <c r="J177" s="119" t="s">
        <v>222</v>
      </c>
    </row>
    <row r="178" spans="1:11" s="42" customFormat="1" ht="15.75" customHeight="1" x14ac:dyDescent="0.2">
      <c r="A178" s="20"/>
      <c r="B178" s="20" t="s">
        <v>131</v>
      </c>
      <c r="C178" s="10">
        <v>8</v>
      </c>
      <c r="D178" s="10" t="s">
        <v>83</v>
      </c>
      <c r="E178" s="17">
        <v>235</v>
      </c>
      <c r="F178" s="17">
        <f t="shared" si="15"/>
        <v>1880</v>
      </c>
      <c r="G178" s="53"/>
      <c r="H178" s="53"/>
      <c r="I178" s="12">
        <f t="shared" si="17"/>
        <v>1880</v>
      </c>
      <c r="J178" s="118" t="s">
        <v>222</v>
      </c>
    </row>
    <row r="179" spans="1:11" s="42" customFormat="1" ht="15.75" customHeight="1" x14ac:dyDescent="0.2">
      <c r="A179" s="20"/>
      <c r="B179" s="20" t="s">
        <v>132</v>
      </c>
      <c r="C179" s="10">
        <v>8</v>
      </c>
      <c r="D179" s="10" t="s">
        <v>83</v>
      </c>
      <c r="E179" s="17">
        <v>210</v>
      </c>
      <c r="F179" s="17">
        <f t="shared" si="15"/>
        <v>1680</v>
      </c>
      <c r="G179" s="53"/>
      <c r="H179" s="53"/>
      <c r="I179" s="12">
        <f t="shared" si="17"/>
        <v>1680</v>
      </c>
      <c r="J179" s="118" t="s">
        <v>222</v>
      </c>
    </row>
    <row r="180" spans="1:11" s="42" customFormat="1" ht="15.75" customHeight="1" x14ac:dyDescent="0.2">
      <c r="A180" s="21"/>
      <c r="B180" s="21" t="s">
        <v>133</v>
      </c>
      <c r="C180" s="11">
        <v>32</v>
      </c>
      <c r="D180" s="11" t="s">
        <v>83</v>
      </c>
      <c r="E180" s="19">
        <v>80</v>
      </c>
      <c r="F180" s="17">
        <f t="shared" si="15"/>
        <v>2560</v>
      </c>
      <c r="G180" s="17">
        <v>35</v>
      </c>
      <c r="H180" s="17">
        <f t="shared" si="16"/>
        <v>1120</v>
      </c>
      <c r="I180" s="12">
        <f t="shared" si="17"/>
        <v>3680</v>
      </c>
      <c r="J180" s="119" t="s">
        <v>222</v>
      </c>
    </row>
    <row r="181" spans="1:11" s="42" customFormat="1" ht="15.75" customHeight="1" x14ac:dyDescent="0.2">
      <c r="A181" s="20"/>
      <c r="B181" s="20" t="s">
        <v>134</v>
      </c>
      <c r="C181" s="10">
        <v>12</v>
      </c>
      <c r="D181" s="10" t="s">
        <v>83</v>
      </c>
      <c r="E181" s="17">
        <v>300</v>
      </c>
      <c r="F181" s="17">
        <f t="shared" si="15"/>
        <v>3600</v>
      </c>
      <c r="G181" s="17">
        <v>70</v>
      </c>
      <c r="H181" s="17">
        <f t="shared" si="16"/>
        <v>840</v>
      </c>
      <c r="I181" s="12">
        <f t="shared" si="17"/>
        <v>4440</v>
      </c>
      <c r="J181" s="118" t="s">
        <v>222</v>
      </c>
    </row>
    <row r="182" spans="1:11" s="42" customFormat="1" ht="15.75" customHeight="1" x14ac:dyDescent="0.2">
      <c r="A182" s="20"/>
      <c r="B182" s="20" t="s">
        <v>135</v>
      </c>
      <c r="C182" s="10">
        <v>12</v>
      </c>
      <c r="D182" s="10" t="s">
        <v>83</v>
      </c>
      <c r="E182" s="17">
        <v>390</v>
      </c>
      <c r="F182" s="17">
        <f t="shared" si="15"/>
        <v>4680</v>
      </c>
      <c r="G182" s="17">
        <v>120</v>
      </c>
      <c r="H182" s="17">
        <f t="shared" si="16"/>
        <v>1440</v>
      </c>
      <c r="I182" s="12">
        <f t="shared" si="17"/>
        <v>6120</v>
      </c>
      <c r="J182" s="118" t="s">
        <v>222</v>
      </c>
    </row>
    <row r="183" spans="1:11" s="42" customFormat="1" ht="15.75" customHeight="1" x14ac:dyDescent="0.2">
      <c r="A183" s="11"/>
      <c r="B183" s="21" t="s">
        <v>136</v>
      </c>
      <c r="C183" s="11">
        <v>4</v>
      </c>
      <c r="D183" s="11" t="s">
        <v>83</v>
      </c>
      <c r="E183" s="19">
        <v>2000</v>
      </c>
      <c r="F183" s="17">
        <f t="shared" si="15"/>
        <v>8000</v>
      </c>
      <c r="G183" s="17">
        <v>500</v>
      </c>
      <c r="H183" s="17">
        <f t="shared" si="16"/>
        <v>2000</v>
      </c>
      <c r="I183" s="12">
        <f t="shared" si="17"/>
        <v>10000</v>
      </c>
      <c r="J183" s="135"/>
    </row>
    <row r="184" spans="1:11" s="42" customFormat="1" ht="15.75" customHeight="1" x14ac:dyDescent="0.2">
      <c r="A184" s="20"/>
      <c r="B184" s="20" t="s">
        <v>137</v>
      </c>
      <c r="C184" s="10">
        <v>12</v>
      </c>
      <c r="D184" s="10" t="s">
        <v>83</v>
      </c>
      <c r="E184" s="17">
        <v>100</v>
      </c>
      <c r="F184" s="17">
        <f t="shared" si="15"/>
        <v>1200</v>
      </c>
      <c r="G184" s="17">
        <v>70</v>
      </c>
      <c r="H184" s="17">
        <f t="shared" si="16"/>
        <v>840</v>
      </c>
      <c r="I184" s="12">
        <f t="shared" si="17"/>
        <v>2040</v>
      </c>
      <c r="J184" s="118" t="s">
        <v>222</v>
      </c>
    </row>
    <row r="185" spans="1:11" s="42" customFormat="1" ht="15.75" customHeight="1" x14ac:dyDescent="0.2">
      <c r="A185" s="22"/>
      <c r="B185" s="60" t="s">
        <v>138</v>
      </c>
      <c r="C185" s="81">
        <v>12</v>
      </c>
      <c r="D185" s="58" t="s">
        <v>83</v>
      </c>
      <c r="E185" s="111">
        <v>250</v>
      </c>
      <c r="F185" s="17">
        <f t="shared" si="15"/>
        <v>3000</v>
      </c>
      <c r="G185" s="55">
        <v>75</v>
      </c>
      <c r="H185" s="17">
        <f t="shared" si="16"/>
        <v>900</v>
      </c>
      <c r="I185" s="12">
        <f t="shared" si="17"/>
        <v>3900</v>
      </c>
      <c r="J185" s="126" t="s">
        <v>222</v>
      </c>
      <c r="K185" s="71">
        <f>SUM(I172:I185)</f>
        <v>167664</v>
      </c>
    </row>
    <row r="186" spans="1:11" s="42" customFormat="1" ht="15.75" customHeight="1" x14ac:dyDescent="0.2">
      <c r="A186" s="23"/>
      <c r="B186" s="233" t="s">
        <v>60</v>
      </c>
      <c r="C186" s="233"/>
      <c r="D186" s="23"/>
      <c r="E186" s="23"/>
      <c r="F186" s="23"/>
      <c r="G186" s="23"/>
      <c r="H186" s="23"/>
      <c r="I186" s="24">
        <f>SUM(I162:I185)</f>
        <v>6591886.22327</v>
      </c>
      <c r="J186" s="116"/>
    </row>
    <row r="187" spans="1:11" s="42" customFormat="1" ht="15.75" customHeight="1" x14ac:dyDescent="0.2">
      <c r="A187" s="44"/>
      <c r="B187" s="83"/>
      <c r="C187" s="83"/>
      <c r="D187" s="44"/>
      <c r="E187" s="44"/>
      <c r="F187" s="44"/>
      <c r="G187" s="44"/>
      <c r="H187" s="44"/>
      <c r="I187" s="45"/>
      <c r="J187" s="123"/>
    </row>
    <row r="188" spans="1:11" s="42" customFormat="1" ht="15.75" customHeight="1" x14ac:dyDescent="0.2">
      <c r="A188" s="44"/>
      <c r="B188" s="83"/>
      <c r="C188" s="83"/>
      <c r="D188" s="44"/>
      <c r="E188" s="44"/>
      <c r="F188" s="44"/>
      <c r="G188" s="44"/>
      <c r="H188" s="44"/>
      <c r="I188" s="45"/>
      <c r="J188" s="123"/>
    </row>
    <row r="189" spans="1:11" s="42" customFormat="1" ht="15.75" customHeight="1" x14ac:dyDescent="0.2">
      <c r="A189" s="44"/>
      <c r="B189" s="83"/>
      <c r="C189" s="83"/>
      <c r="D189" s="44"/>
      <c r="E189" s="44"/>
      <c r="F189" s="44"/>
      <c r="G189" s="44"/>
      <c r="H189" s="44"/>
      <c r="I189" s="45"/>
      <c r="J189" s="123"/>
    </row>
    <row r="190" spans="1:11" s="42" customFormat="1" ht="15.75" customHeight="1" x14ac:dyDescent="0.2">
      <c r="A190" s="44"/>
      <c r="B190" s="83"/>
      <c r="C190" s="83"/>
      <c r="D190" s="44"/>
      <c r="E190" s="44"/>
      <c r="F190" s="44"/>
      <c r="G190" s="44"/>
      <c r="H190" s="44"/>
      <c r="I190" s="45"/>
      <c r="J190" s="123"/>
    </row>
    <row r="191" spans="1:11" s="42" customFormat="1" ht="15.75" customHeight="1" x14ac:dyDescent="0.2">
      <c r="A191" s="44"/>
      <c r="B191" s="83"/>
      <c r="C191" s="83"/>
      <c r="D191" s="44"/>
      <c r="E191" s="44"/>
      <c r="F191" s="44"/>
      <c r="G191" s="44"/>
      <c r="H191" s="44"/>
      <c r="I191" s="45"/>
      <c r="J191" s="123"/>
    </row>
    <row r="192" spans="1:11" s="42" customFormat="1" ht="15.75" customHeight="1" x14ac:dyDescent="0.2">
      <c r="A192" s="44"/>
      <c r="B192" s="83"/>
      <c r="C192" s="83"/>
      <c r="D192" s="44"/>
      <c r="E192" s="44"/>
      <c r="F192" s="44"/>
      <c r="G192" s="44"/>
      <c r="H192" s="44"/>
      <c r="I192" s="45"/>
      <c r="J192" s="123"/>
    </row>
    <row r="193" spans="1:10" s="42" customFormat="1" ht="15.75" customHeight="1" x14ac:dyDescent="0.2">
      <c r="A193" s="44"/>
      <c r="B193" s="83"/>
      <c r="C193" s="83"/>
      <c r="D193" s="44"/>
      <c r="E193" s="44"/>
      <c r="F193" s="44"/>
      <c r="G193" s="44"/>
      <c r="H193" s="44"/>
      <c r="I193" s="45"/>
      <c r="J193" s="123"/>
    </row>
    <row r="194" spans="1:10" s="42" customFormat="1" ht="15.75" customHeight="1" x14ac:dyDescent="0.2">
      <c r="A194" s="46"/>
      <c r="B194" s="46" t="str">
        <f>$B$2</f>
        <v>ประมาณราคาค่าก่อสร้าง  อาคารเก็บอากาศยานพร้อมห้องปฏิบัติการอากาศยาน</v>
      </c>
      <c r="C194" s="46"/>
      <c r="D194" s="46"/>
      <c r="E194" s="46"/>
      <c r="F194" s="46"/>
      <c r="G194" s="46"/>
      <c r="H194" s="46"/>
      <c r="I194" s="47" t="s">
        <v>258</v>
      </c>
      <c r="J194" s="114" t="s">
        <v>26</v>
      </c>
    </row>
    <row r="195" spans="1:10" s="42" customFormat="1" ht="15.75" customHeight="1" x14ac:dyDescent="0.2">
      <c r="A195" s="46"/>
      <c r="B195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195" s="46"/>
      <c r="D195" s="46"/>
      <c r="E195" s="46"/>
      <c r="F195" s="46"/>
      <c r="G195" s="46" t="s">
        <v>27</v>
      </c>
      <c r="H195" s="46"/>
      <c r="I195" s="46"/>
      <c r="J195" s="114"/>
    </row>
    <row r="196" spans="1:10" s="42" customFormat="1" ht="15.75" customHeight="1" x14ac:dyDescent="0.2">
      <c r="A196" s="46"/>
      <c r="B196" s="46" t="str">
        <f>$B$4</f>
        <v>ประมาณการโดย  คณะกรรมการกำหนดราคากลาง</v>
      </c>
      <c r="C196" s="46"/>
      <c r="D196" s="46"/>
      <c r="E196" s="46"/>
      <c r="F196" s="46"/>
      <c r="G196" s="46" t="s">
        <v>28</v>
      </c>
      <c r="H196" s="46"/>
      <c r="I196" s="46"/>
      <c r="J196" s="114"/>
    </row>
    <row r="197" spans="1:10" s="42" customFormat="1" ht="15.75" customHeight="1" x14ac:dyDescent="0.2">
      <c r="A197" s="46"/>
      <c r="B197" s="46"/>
      <c r="C197" s="46"/>
      <c r="D197" s="46"/>
      <c r="E197" s="46"/>
      <c r="F197" s="46"/>
      <c r="G197" s="46" t="str">
        <f>$G$5</f>
        <v xml:space="preserve">ประมาณราคาวันที่  24  เดือน มกราคม พ.ศ. 2563       </v>
      </c>
      <c r="H197" s="46"/>
      <c r="I197" s="46"/>
      <c r="J197" s="114"/>
    </row>
    <row r="198" spans="1:10" s="42" customFormat="1" ht="15.75" customHeight="1" x14ac:dyDescent="0.2">
      <c r="A198" s="237" t="s">
        <v>4</v>
      </c>
      <c r="B198" s="237" t="s">
        <v>5</v>
      </c>
      <c r="C198" s="237" t="s">
        <v>29</v>
      </c>
      <c r="D198" s="237" t="s">
        <v>30</v>
      </c>
      <c r="E198" s="237" t="s">
        <v>31</v>
      </c>
      <c r="F198" s="237"/>
      <c r="G198" s="237" t="s">
        <v>32</v>
      </c>
      <c r="H198" s="237"/>
      <c r="I198" s="151" t="s">
        <v>33</v>
      </c>
      <c r="J198" s="231" t="s">
        <v>9</v>
      </c>
    </row>
    <row r="199" spans="1:10" s="42" customFormat="1" ht="15.75" customHeight="1" x14ac:dyDescent="0.2">
      <c r="A199" s="237"/>
      <c r="B199" s="237"/>
      <c r="C199" s="237"/>
      <c r="D199" s="237"/>
      <c r="E199" s="151" t="s">
        <v>34</v>
      </c>
      <c r="F199" s="151" t="s">
        <v>35</v>
      </c>
      <c r="G199" s="151" t="s">
        <v>34</v>
      </c>
      <c r="H199" s="151" t="s">
        <v>35</v>
      </c>
      <c r="I199" s="151" t="s">
        <v>36</v>
      </c>
      <c r="J199" s="232"/>
    </row>
    <row r="200" spans="1:10" s="42" customFormat="1" ht="15.75" customHeight="1" x14ac:dyDescent="0.2">
      <c r="A200" s="25"/>
      <c r="B200" s="13" t="s">
        <v>39</v>
      </c>
      <c r="C200" s="25"/>
      <c r="D200" s="25"/>
      <c r="E200" s="33"/>
      <c r="F200" s="33"/>
      <c r="G200" s="33"/>
      <c r="H200" s="33"/>
      <c r="I200" s="32">
        <f>I186</f>
        <v>6591886.22327</v>
      </c>
      <c r="J200" s="117"/>
    </row>
    <row r="201" spans="1:10" s="42" customFormat="1" ht="15.75" customHeight="1" x14ac:dyDescent="0.2">
      <c r="A201" s="105">
        <v>8</v>
      </c>
      <c r="B201" s="106" t="s">
        <v>139</v>
      </c>
      <c r="C201" s="10"/>
      <c r="D201" s="10"/>
      <c r="E201" s="17"/>
      <c r="F201" s="17"/>
      <c r="G201" s="17"/>
      <c r="H201" s="17"/>
      <c r="I201" s="12"/>
      <c r="J201" s="118"/>
    </row>
    <row r="202" spans="1:10" s="42" customFormat="1" ht="15.75" customHeight="1" x14ac:dyDescent="0.2">
      <c r="A202" s="10"/>
      <c r="B202" s="136" t="s">
        <v>140</v>
      </c>
      <c r="C202" s="10">
        <v>1</v>
      </c>
      <c r="D202" s="10" t="s">
        <v>147</v>
      </c>
      <c r="E202" s="17">
        <v>4000</v>
      </c>
      <c r="F202" s="17">
        <f t="shared" ref="F202" si="18">C202*E202</f>
        <v>4000</v>
      </c>
      <c r="G202" s="17">
        <v>1000</v>
      </c>
      <c r="H202" s="17">
        <f t="shared" ref="H202" si="19">C202*G202</f>
        <v>1000</v>
      </c>
      <c r="I202" s="12">
        <f t="shared" ref="I202" si="20">F202+H202</f>
        <v>5000</v>
      </c>
      <c r="J202" s="118"/>
    </row>
    <row r="203" spans="1:10" s="42" customFormat="1" ht="15.75" customHeight="1" x14ac:dyDescent="0.2">
      <c r="A203" s="11"/>
      <c r="B203" s="67" t="s">
        <v>141</v>
      </c>
      <c r="C203" s="11">
        <v>85</v>
      </c>
      <c r="D203" s="11" t="s">
        <v>148</v>
      </c>
      <c r="E203" s="17">
        <v>600</v>
      </c>
      <c r="F203" s="17">
        <f t="shared" ref="F203:F223" si="21">C203*E203</f>
        <v>51000</v>
      </c>
      <c r="G203" s="17">
        <v>100</v>
      </c>
      <c r="H203" s="17">
        <f t="shared" ref="H203:H223" si="22">C203*G203</f>
        <v>8500</v>
      </c>
      <c r="I203" s="12">
        <f t="shared" ref="I203:I223" si="23">F203+H203</f>
        <v>59500</v>
      </c>
      <c r="J203" s="119"/>
    </row>
    <row r="204" spans="1:10" s="42" customFormat="1" ht="15.75" customHeight="1" x14ac:dyDescent="0.2">
      <c r="A204" s="10"/>
      <c r="B204" s="68" t="s">
        <v>142</v>
      </c>
      <c r="C204" s="10">
        <v>10</v>
      </c>
      <c r="D204" s="10" t="s">
        <v>88</v>
      </c>
      <c r="E204" s="17">
        <v>2000</v>
      </c>
      <c r="F204" s="17">
        <f t="shared" si="21"/>
        <v>20000</v>
      </c>
      <c r="G204" s="17">
        <v>500</v>
      </c>
      <c r="H204" s="17">
        <f t="shared" si="22"/>
        <v>5000</v>
      </c>
      <c r="I204" s="12">
        <f t="shared" si="23"/>
        <v>25000</v>
      </c>
      <c r="J204" s="118"/>
    </row>
    <row r="205" spans="1:10" s="42" customFormat="1" ht="15.75" customHeight="1" x14ac:dyDescent="0.2">
      <c r="A205" s="10"/>
      <c r="B205" s="54" t="s">
        <v>143</v>
      </c>
      <c r="C205" s="10">
        <v>30</v>
      </c>
      <c r="D205" s="10" t="s">
        <v>88</v>
      </c>
      <c r="E205" s="17">
        <v>1700</v>
      </c>
      <c r="F205" s="17">
        <f t="shared" si="21"/>
        <v>51000</v>
      </c>
      <c r="G205" s="53"/>
      <c r="H205" s="53"/>
      <c r="I205" s="12">
        <f t="shared" si="23"/>
        <v>51000</v>
      </c>
      <c r="J205" s="118"/>
    </row>
    <row r="206" spans="1:10" s="42" customFormat="1" ht="15.75" customHeight="1" x14ac:dyDescent="0.2">
      <c r="A206" s="11"/>
      <c r="B206" s="69" t="s">
        <v>144</v>
      </c>
      <c r="C206" s="11">
        <v>10.4</v>
      </c>
      <c r="D206" s="11" t="s">
        <v>88</v>
      </c>
      <c r="E206" s="17">
        <v>400</v>
      </c>
      <c r="F206" s="17">
        <f t="shared" si="21"/>
        <v>4160</v>
      </c>
      <c r="G206" s="17">
        <v>400</v>
      </c>
      <c r="H206" s="17">
        <f t="shared" si="22"/>
        <v>4160</v>
      </c>
      <c r="I206" s="12">
        <f t="shared" si="23"/>
        <v>8320</v>
      </c>
      <c r="J206" s="119"/>
    </row>
    <row r="207" spans="1:10" s="42" customFormat="1" ht="15.75" customHeight="1" x14ac:dyDescent="0.2">
      <c r="A207" s="10"/>
      <c r="B207" s="54" t="s">
        <v>145</v>
      </c>
      <c r="C207" s="10">
        <v>10.4</v>
      </c>
      <c r="D207" s="10" t="s">
        <v>88</v>
      </c>
      <c r="E207" s="17">
        <v>500</v>
      </c>
      <c r="F207" s="17">
        <f t="shared" si="21"/>
        <v>5200</v>
      </c>
      <c r="G207" s="17">
        <v>500</v>
      </c>
      <c r="H207" s="17">
        <f t="shared" si="22"/>
        <v>5200</v>
      </c>
      <c r="I207" s="12">
        <f t="shared" si="23"/>
        <v>10400</v>
      </c>
      <c r="J207" s="118"/>
    </row>
    <row r="208" spans="1:10" s="42" customFormat="1" ht="15.75" customHeight="1" x14ac:dyDescent="0.2">
      <c r="A208" s="10"/>
      <c r="B208" s="54" t="s">
        <v>146</v>
      </c>
      <c r="C208" s="10">
        <v>187</v>
      </c>
      <c r="D208" s="10" t="s">
        <v>88</v>
      </c>
      <c r="E208" s="17">
        <v>80</v>
      </c>
      <c r="F208" s="17">
        <f t="shared" si="21"/>
        <v>14960</v>
      </c>
      <c r="G208" s="17">
        <v>180</v>
      </c>
      <c r="H208" s="17">
        <f t="shared" si="22"/>
        <v>33660</v>
      </c>
      <c r="I208" s="12">
        <f t="shared" si="23"/>
        <v>48620</v>
      </c>
      <c r="J208" s="118"/>
    </row>
    <row r="209" spans="1:11" s="42" customFormat="1" ht="15.75" customHeight="1" x14ac:dyDescent="0.2">
      <c r="A209" s="34"/>
      <c r="B209" s="68"/>
      <c r="C209" s="74"/>
      <c r="D209" s="74"/>
      <c r="E209" s="102"/>
      <c r="F209" s="55"/>
      <c r="G209" s="102"/>
      <c r="H209" s="55"/>
      <c r="I209" s="87"/>
      <c r="J209" s="127"/>
      <c r="K209" s="71">
        <f>SUM(I202:I209)</f>
        <v>207840</v>
      </c>
    </row>
    <row r="210" spans="1:11" s="42" customFormat="1" ht="15.75" customHeight="1" x14ac:dyDescent="0.2">
      <c r="A210" s="10"/>
      <c r="B210" s="54"/>
      <c r="C210" s="10"/>
      <c r="D210" s="10"/>
      <c r="E210" s="82"/>
      <c r="F210" s="17"/>
      <c r="G210" s="82"/>
      <c r="H210" s="17"/>
      <c r="I210" s="12"/>
      <c r="J210" s="118"/>
    </row>
    <row r="211" spans="1:11" s="42" customFormat="1" ht="15.75" customHeight="1" x14ac:dyDescent="0.2">
      <c r="A211" s="107">
        <v>9</v>
      </c>
      <c r="B211" s="110" t="s">
        <v>149</v>
      </c>
      <c r="C211" s="11"/>
      <c r="D211" s="11"/>
      <c r="E211" s="82"/>
      <c r="F211" s="17"/>
      <c r="G211" s="82"/>
      <c r="H211" s="17"/>
      <c r="I211" s="12"/>
      <c r="J211" s="118"/>
    </row>
    <row r="212" spans="1:11" s="42" customFormat="1" ht="15.75" customHeight="1" x14ac:dyDescent="0.2">
      <c r="A212" s="10"/>
      <c r="B212" s="54" t="s">
        <v>150</v>
      </c>
      <c r="C212" s="10">
        <v>453</v>
      </c>
      <c r="D212" s="10" t="s">
        <v>64</v>
      </c>
      <c r="E212" s="17">
        <v>44</v>
      </c>
      <c r="F212" s="17">
        <f t="shared" si="21"/>
        <v>19932</v>
      </c>
      <c r="G212" s="17">
        <v>34</v>
      </c>
      <c r="H212" s="17">
        <f t="shared" si="22"/>
        <v>15402</v>
      </c>
      <c r="I212" s="12">
        <f t="shared" si="23"/>
        <v>35334</v>
      </c>
      <c r="J212" s="118" t="s">
        <v>222</v>
      </c>
    </row>
    <row r="213" spans="1:11" s="42" customFormat="1" ht="15.75" customHeight="1" x14ac:dyDescent="0.2">
      <c r="A213" s="11"/>
      <c r="B213" s="69" t="s">
        <v>151</v>
      </c>
      <c r="C213" s="149">
        <v>1379</v>
      </c>
      <c r="D213" s="11" t="s">
        <v>64</v>
      </c>
      <c r="E213" s="17">
        <v>35</v>
      </c>
      <c r="F213" s="17">
        <f t="shared" si="21"/>
        <v>48265</v>
      </c>
      <c r="G213" s="17">
        <v>34</v>
      </c>
      <c r="H213" s="17">
        <f t="shared" si="22"/>
        <v>46886</v>
      </c>
      <c r="I213" s="12">
        <f t="shared" si="23"/>
        <v>95151</v>
      </c>
      <c r="J213" s="119" t="s">
        <v>222</v>
      </c>
    </row>
    <row r="214" spans="1:11" s="42" customFormat="1" ht="15.75" customHeight="1" x14ac:dyDescent="0.2">
      <c r="A214" s="20"/>
      <c r="B214" s="54" t="s">
        <v>152</v>
      </c>
      <c r="C214" s="10">
        <v>75</v>
      </c>
      <c r="D214" s="10" t="s">
        <v>64</v>
      </c>
      <c r="E214" s="17">
        <v>44</v>
      </c>
      <c r="F214" s="17">
        <f t="shared" si="21"/>
        <v>3300</v>
      </c>
      <c r="G214" s="17">
        <v>34</v>
      </c>
      <c r="H214" s="17">
        <f t="shared" si="22"/>
        <v>2550</v>
      </c>
      <c r="I214" s="12">
        <f t="shared" si="23"/>
        <v>5850</v>
      </c>
      <c r="J214" s="118" t="s">
        <v>222</v>
      </c>
    </row>
    <row r="215" spans="1:11" s="42" customFormat="1" ht="15.75" customHeight="1" x14ac:dyDescent="0.2">
      <c r="A215" s="21"/>
      <c r="B215" s="69" t="s">
        <v>153</v>
      </c>
      <c r="C215" s="11">
        <v>207</v>
      </c>
      <c r="D215" s="11" t="s">
        <v>64</v>
      </c>
      <c r="E215" s="17">
        <v>35</v>
      </c>
      <c r="F215" s="17">
        <f t="shared" si="21"/>
        <v>7245</v>
      </c>
      <c r="G215" s="17">
        <v>34</v>
      </c>
      <c r="H215" s="17">
        <f t="shared" si="22"/>
        <v>7038</v>
      </c>
      <c r="I215" s="12">
        <f t="shared" si="23"/>
        <v>14283</v>
      </c>
      <c r="J215" s="119" t="s">
        <v>222</v>
      </c>
    </row>
    <row r="216" spans="1:11" s="42" customFormat="1" ht="15.75" customHeight="1" x14ac:dyDescent="0.2">
      <c r="A216" s="20"/>
      <c r="B216" s="54" t="s">
        <v>154</v>
      </c>
      <c r="C216" s="10">
        <v>10</v>
      </c>
      <c r="D216" s="10" t="s">
        <v>88</v>
      </c>
      <c r="E216" s="17">
        <v>58</v>
      </c>
      <c r="F216" s="17">
        <f t="shared" si="21"/>
        <v>580</v>
      </c>
      <c r="G216" s="17">
        <v>35</v>
      </c>
      <c r="H216" s="17">
        <f t="shared" si="22"/>
        <v>350</v>
      </c>
      <c r="I216" s="12">
        <f t="shared" si="23"/>
        <v>930</v>
      </c>
      <c r="J216" s="118" t="s">
        <v>222</v>
      </c>
    </row>
    <row r="217" spans="1:11" s="42" customFormat="1" ht="15.75" customHeight="1" x14ac:dyDescent="0.2">
      <c r="A217" s="20"/>
      <c r="B217" s="54" t="s">
        <v>155</v>
      </c>
      <c r="C217" s="10">
        <v>30</v>
      </c>
      <c r="D217" s="10" t="s">
        <v>88</v>
      </c>
      <c r="E217" s="17">
        <v>58</v>
      </c>
      <c r="F217" s="17">
        <f t="shared" si="21"/>
        <v>1740</v>
      </c>
      <c r="G217" s="17">
        <v>35</v>
      </c>
      <c r="H217" s="17">
        <f t="shared" si="22"/>
        <v>1050</v>
      </c>
      <c r="I217" s="12">
        <f t="shared" si="23"/>
        <v>2790</v>
      </c>
      <c r="J217" s="118" t="s">
        <v>222</v>
      </c>
      <c r="K217" s="71">
        <f>SUM(I212:I217)</f>
        <v>154338</v>
      </c>
    </row>
    <row r="218" spans="1:11" s="42" customFormat="1" ht="15.75" customHeight="1" x14ac:dyDescent="0.2">
      <c r="A218" s="21"/>
      <c r="B218" s="69"/>
      <c r="C218" s="11"/>
      <c r="D218" s="11"/>
      <c r="E218" s="82"/>
      <c r="F218" s="17"/>
      <c r="G218" s="82"/>
      <c r="H218" s="17"/>
      <c r="I218" s="12"/>
      <c r="J218" s="121"/>
    </row>
    <row r="219" spans="1:11" s="42" customFormat="1" ht="15.75" customHeight="1" x14ac:dyDescent="0.2">
      <c r="A219" s="105">
        <v>10</v>
      </c>
      <c r="B219" s="109" t="s">
        <v>156</v>
      </c>
      <c r="C219" s="10"/>
      <c r="D219" s="10"/>
      <c r="E219" s="82"/>
      <c r="F219" s="17"/>
      <c r="G219" s="82"/>
      <c r="H219" s="17"/>
      <c r="I219" s="12"/>
      <c r="J219" s="120"/>
    </row>
    <row r="220" spans="1:11" s="42" customFormat="1" ht="15.75" customHeight="1" x14ac:dyDescent="0.2">
      <c r="A220" s="20"/>
      <c r="B220" s="130" t="s">
        <v>158</v>
      </c>
      <c r="C220" s="10">
        <v>1</v>
      </c>
      <c r="D220" s="10" t="s">
        <v>83</v>
      </c>
      <c r="E220" s="17">
        <v>80000</v>
      </c>
      <c r="F220" s="17">
        <f t="shared" si="21"/>
        <v>80000</v>
      </c>
      <c r="G220" s="17">
        <v>20000</v>
      </c>
      <c r="H220" s="17">
        <f t="shared" si="22"/>
        <v>20000</v>
      </c>
      <c r="I220" s="12">
        <f t="shared" si="23"/>
        <v>100000</v>
      </c>
      <c r="J220" s="118" t="s">
        <v>157</v>
      </c>
    </row>
    <row r="221" spans="1:11" s="42" customFormat="1" ht="15.75" customHeight="1" x14ac:dyDescent="0.2">
      <c r="A221" s="35"/>
      <c r="B221" s="69" t="s">
        <v>159</v>
      </c>
      <c r="C221" s="11">
        <v>1</v>
      </c>
      <c r="D221" s="11" t="s">
        <v>83</v>
      </c>
      <c r="E221" s="17">
        <v>6000</v>
      </c>
      <c r="F221" s="17">
        <f t="shared" si="21"/>
        <v>6000</v>
      </c>
      <c r="G221" s="17">
        <v>500</v>
      </c>
      <c r="H221" s="17">
        <f t="shared" si="22"/>
        <v>500</v>
      </c>
      <c r="I221" s="12">
        <f t="shared" si="23"/>
        <v>6500</v>
      </c>
      <c r="J221" s="122"/>
    </row>
    <row r="222" spans="1:11" s="42" customFormat="1" ht="15.75" customHeight="1" x14ac:dyDescent="0.2">
      <c r="A222" s="20"/>
      <c r="B222" s="54" t="s">
        <v>160</v>
      </c>
      <c r="C222" s="10">
        <v>1</v>
      </c>
      <c r="D222" s="10" t="s">
        <v>83</v>
      </c>
      <c r="E222" s="17">
        <v>6000</v>
      </c>
      <c r="F222" s="17">
        <f t="shared" si="21"/>
        <v>6000</v>
      </c>
      <c r="G222" s="17">
        <v>500</v>
      </c>
      <c r="H222" s="17">
        <f t="shared" si="22"/>
        <v>500</v>
      </c>
      <c r="I222" s="12">
        <f t="shared" si="23"/>
        <v>6500</v>
      </c>
      <c r="J222" s="120"/>
    </row>
    <row r="223" spans="1:11" s="42" customFormat="1" ht="15.75" customHeight="1" x14ac:dyDescent="0.2">
      <c r="A223" s="39"/>
      <c r="B223" s="60" t="s">
        <v>161</v>
      </c>
      <c r="C223" s="12">
        <v>44</v>
      </c>
      <c r="D223" s="58" t="s">
        <v>83</v>
      </c>
      <c r="E223" s="17">
        <v>700</v>
      </c>
      <c r="F223" s="17">
        <f t="shared" si="21"/>
        <v>30800</v>
      </c>
      <c r="G223" s="17">
        <v>200</v>
      </c>
      <c r="H223" s="17">
        <f t="shared" si="22"/>
        <v>8800</v>
      </c>
      <c r="I223" s="12">
        <f t="shared" si="23"/>
        <v>39600</v>
      </c>
      <c r="J223" s="125"/>
      <c r="K223" s="71">
        <f>SUM(I220:I223)</f>
        <v>152600</v>
      </c>
    </row>
    <row r="224" spans="1:11" s="42" customFormat="1" ht="15.75" customHeight="1" x14ac:dyDescent="0.2">
      <c r="A224" s="23"/>
      <c r="B224" s="233" t="s">
        <v>60</v>
      </c>
      <c r="C224" s="242"/>
      <c r="D224" s="23"/>
      <c r="E224" s="23"/>
      <c r="F224" s="23"/>
      <c r="G224" s="23"/>
      <c r="H224" s="23"/>
      <c r="I224" s="24">
        <f>SUM(I200:I223)</f>
        <v>7106664.22327</v>
      </c>
      <c r="J224" s="116"/>
    </row>
    <row r="225" spans="1:10" s="42" customFormat="1" ht="15.75" customHeight="1" x14ac:dyDescent="0.2">
      <c r="A225" s="44"/>
      <c r="B225" s="83"/>
      <c r="C225" s="164"/>
      <c r="D225" s="44"/>
      <c r="E225" s="44"/>
      <c r="F225" s="44"/>
      <c r="G225" s="44"/>
      <c r="H225" s="44"/>
      <c r="I225" s="45"/>
      <c r="J225" s="123"/>
    </row>
    <row r="226" spans="1:10" s="42" customFormat="1" ht="15.75" customHeight="1" x14ac:dyDescent="0.2">
      <c r="A226" s="44"/>
      <c r="B226" s="83"/>
      <c r="C226" s="164"/>
      <c r="D226" s="44"/>
      <c r="E226" s="44"/>
      <c r="F226" s="44"/>
      <c r="G226" s="44"/>
      <c r="H226" s="44"/>
      <c r="I226" s="45"/>
      <c r="J226" s="123"/>
    </row>
    <row r="227" spans="1:10" s="42" customFormat="1" ht="15.75" customHeight="1" x14ac:dyDescent="0.2">
      <c r="A227" s="44"/>
      <c r="B227" s="83"/>
      <c r="C227" s="164"/>
      <c r="D227" s="44"/>
      <c r="E227" s="44"/>
      <c r="F227" s="44"/>
      <c r="G227" s="44"/>
      <c r="H227" s="44"/>
      <c r="I227" s="45"/>
      <c r="J227" s="123"/>
    </row>
    <row r="228" spans="1:10" s="42" customFormat="1" ht="15.75" customHeight="1" x14ac:dyDescent="0.2">
      <c r="A228" s="44"/>
      <c r="B228" s="83"/>
      <c r="C228" s="164"/>
      <c r="D228" s="44"/>
      <c r="E228" s="44"/>
      <c r="F228" s="44"/>
      <c r="G228" s="44"/>
      <c r="H228" s="44"/>
      <c r="I228" s="45"/>
      <c r="J228" s="123"/>
    </row>
    <row r="229" spans="1:10" s="42" customFormat="1" ht="15.75" customHeight="1" x14ac:dyDescent="0.2">
      <c r="A229" s="44"/>
      <c r="B229" s="83"/>
      <c r="C229" s="164"/>
      <c r="D229" s="44"/>
      <c r="E229" s="44"/>
      <c r="F229" s="44"/>
      <c r="G229" s="44"/>
      <c r="H229" s="44"/>
      <c r="I229" s="45"/>
      <c r="J229" s="123"/>
    </row>
    <row r="230" spans="1:10" s="42" customFormat="1" ht="15.75" customHeight="1" x14ac:dyDescent="0.2">
      <c r="A230" s="44"/>
      <c r="B230" s="83"/>
      <c r="C230" s="164"/>
      <c r="D230" s="44"/>
      <c r="E230" s="44"/>
      <c r="F230" s="44"/>
      <c r="G230" s="44"/>
      <c r="H230" s="44"/>
      <c r="I230" s="45"/>
      <c r="J230" s="123"/>
    </row>
    <row r="231" spans="1:10" s="42" customFormat="1" ht="15.75" customHeight="1" x14ac:dyDescent="0.2">
      <c r="A231" s="44"/>
      <c r="B231" s="83"/>
      <c r="C231" s="164"/>
      <c r="D231" s="44"/>
      <c r="E231" s="44"/>
      <c r="F231" s="44"/>
      <c r="G231" s="44"/>
      <c r="H231" s="44"/>
      <c r="I231" s="45"/>
      <c r="J231" s="123"/>
    </row>
    <row r="232" spans="1:10" s="42" customFormat="1" ht="15.75" customHeight="1" x14ac:dyDescent="0.2">
      <c r="A232" s="44"/>
      <c r="B232" s="83"/>
      <c r="C232" s="164"/>
      <c r="D232" s="44"/>
      <c r="E232" s="44"/>
      <c r="F232" s="44"/>
      <c r="G232" s="44"/>
      <c r="H232" s="44"/>
      <c r="I232" s="45"/>
      <c r="J232" s="123"/>
    </row>
    <row r="233" spans="1:10" ht="15.75" customHeight="1" x14ac:dyDescent="0.2">
      <c r="A233" s="46"/>
      <c r="B233" s="46" t="str">
        <f>$B$2</f>
        <v>ประมาณราคาค่าก่อสร้าง  อาคารเก็บอากาศยานพร้อมห้องปฏิบัติการอากาศยาน</v>
      </c>
      <c r="C233" s="46"/>
      <c r="D233" s="46"/>
      <c r="E233" s="46"/>
      <c r="F233" s="46"/>
      <c r="G233" s="46"/>
      <c r="H233" s="46"/>
      <c r="I233" s="47" t="s">
        <v>257</v>
      </c>
      <c r="J233" s="114" t="s">
        <v>26</v>
      </c>
    </row>
    <row r="234" spans="1:10" ht="15.75" customHeight="1" x14ac:dyDescent="0.2">
      <c r="A234" s="46"/>
      <c r="B234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234" s="46"/>
      <c r="D234" s="46"/>
      <c r="E234" s="46"/>
      <c r="F234" s="46"/>
      <c r="G234" s="46" t="s">
        <v>27</v>
      </c>
      <c r="H234" s="46"/>
      <c r="I234" s="46"/>
      <c r="J234" s="114"/>
    </row>
    <row r="235" spans="1:10" ht="15.75" customHeight="1" x14ac:dyDescent="0.2">
      <c r="A235" s="46"/>
      <c r="B235" s="46" t="str">
        <f>$B$4</f>
        <v>ประมาณการโดย  คณะกรรมการกำหนดราคากลาง</v>
      </c>
      <c r="C235" s="46"/>
      <c r="D235" s="46"/>
      <c r="E235" s="46"/>
      <c r="F235" s="46"/>
      <c r="G235" s="46" t="s">
        <v>28</v>
      </c>
      <c r="H235" s="46"/>
      <c r="I235" s="46"/>
      <c r="J235" s="114"/>
    </row>
    <row r="236" spans="1:10" ht="15.75" customHeight="1" x14ac:dyDescent="0.2">
      <c r="A236" s="46"/>
      <c r="B236" s="46"/>
      <c r="C236" s="46"/>
      <c r="D236" s="46"/>
      <c r="E236" s="46"/>
      <c r="F236" s="46"/>
      <c r="G236" s="46" t="str">
        <f>$G$5</f>
        <v xml:space="preserve">ประมาณราคาวันที่  24  เดือน มกราคม พ.ศ. 2563       </v>
      </c>
      <c r="H236" s="46"/>
      <c r="I236" s="46"/>
      <c r="J236" s="114"/>
    </row>
    <row r="237" spans="1:10" ht="15.75" customHeight="1" x14ac:dyDescent="0.2">
      <c r="A237" s="237" t="s">
        <v>4</v>
      </c>
      <c r="B237" s="237" t="s">
        <v>5</v>
      </c>
      <c r="C237" s="237" t="s">
        <v>29</v>
      </c>
      <c r="D237" s="237" t="s">
        <v>30</v>
      </c>
      <c r="E237" s="237" t="s">
        <v>31</v>
      </c>
      <c r="F237" s="237"/>
      <c r="G237" s="237" t="s">
        <v>32</v>
      </c>
      <c r="H237" s="237"/>
      <c r="I237" s="151" t="s">
        <v>33</v>
      </c>
      <c r="J237" s="231" t="s">
        <v>9</v>
      </c>
    </row>
    <row r="238" spans="1:10" ht="15.75" customHeight="1" x14ac:dyDescent="0.2">
      <c r="A238" s="237"/>
      <c r="B238" s="237"/>
      <c r="C238" s="237"/>
      <c r="D238" s="237"/>
      <c r="E238" s="151" t="s">
        <v>34</v>
      </c>
      <c r="F238" s="151" t="s">
        <v>35</v>
      </c>
      <c r="G238" s="151" t="s">
        <v>34</v>
      </c>
      <c r="H238" s="151" t="s">
        <v>35</v>
      </c>
      <c r="I238" s="151" t="s">
        <v>36</v>
      </c>
      <c r="J238" s="232"/>
    </row>
    <row r="239" spans="1:10" ht="15.75" customHeight="1" x14ac:dyDescent="0.2">
      <c r="A239" s="25"/>
      <c r="B239" s="13" t="s">
        <v>39</v>
      </c>
      <c r="C239" s="25"/>
      <c r="D239" s="25"/>
      <c r="E239" s="33"/>
      <c r="F239" s="33"/>
      <c r="G239" s="33"/>
      <c r="H239" s="33"/>
      <c r="I239" s="32">
        <f>I224</f>
        <v>7106664.22327</v>
      </c>
      <c r="J239" s="117"/>
    </row>
    <row r="240" spans="1:10" ht="15.75" customHeight="1" x14ac:dyDescent="0.2">
      <c r="A240" s="10"/>
      <c r="B240" s="16" t="s">
        <v>163</v>
      </c>
      <c r="C240" s="10">
        <v>36</v>
      </c>
      <c r="D240" s="10" t="s">
        <v>83</v>
      </c>
      <c r="E240" s="17">
        <v>13000</v>
      </c>
      <c r="F240" s="17">
        <f t="shared" ref="F240" si="24">C240*E240</f>
        <v>468000</v>
      </c>
      <c r="G240" s="17">
        <v>400</v>
      </c>
      <c r="H240" s="17">
        <f t="shared" ref="H240" si="25">C240*G240</f>
        <v>14400</v>
      </c>
      <c r="I240" s="12">
        <f t="shared" ref="I240" si="26">F240+H240</f>
        <v>482400</v>
      </c>
      <c r="J240" s="118"/>
    </row>
    <row r="241" spans="1:11" ht="15.75" customHeight="1" x14ac:dyDescent="0.2">
      <c r="A241" s="10"/>
      <c r="B241" s="16" t="s">
        <v>164</v>
      </c>
      <c r="C241" s="10">
        <v>22</v>
      </c>
      <c r="D241" s="10" t="s">
        <v>83</v>
      </c>
      <c r="E241" s="17">
        <v>50</v>
      </c>
      <c r="F241" s="17">
        <f t="shared" ref="F241:F262" si="27">C241*E241</f>
        <v>1100</v>
      </c>
      <c r="G241" s="17">
        <v>40</v>
      </c>
      <c r="H241" s="17">
        <f t="shared" ref="H241:H262" si="28">C241*G241</f>
        <v>880</v>
      </c>
      <c r="I241" s="12">
        <f t="shared" ref="I241:I262" si="29">F241+H241</f>
        <v>1980</v>
      </c>
      <c r="J241" s="118"/>
    </row>
    <row r="242" spans="1:11" ht="15.75" customHeight="1" x14ac:dyDescent="0.2">
      <c r="A242" s="11"/>
      <c r="B242" s="18" t="s">
        <v>165</v>
      </c>
      <c r="C242" s="11">
        <v>2</v>
      </c>
      <c r="D242" s="11" t="s">
        <v>83</v>
      </c>
      <c r="E242" s="17">
        <v>100</v>
      </c>
      <c r="F242" s="17">
        <f t="shared" si="27"/>
        <v>200</v>
      </c>
      <c r="G242" s="17">
        <v>40</v>
      </c>
      <c r="H242" s="17">
        <f t="shared" si="28"/>
        <v>80</v>
      </c>
      <c r="I242" s="12">
        <f t="shared" si="29"/>
        <v>280</v>
      </c>
      <c r="J242" s="119"/>
    </row>
    <row r="243" spans="1:11" ht="15.75" customHeight="1" x14ac:dyDescent="0.2">
      <c r="A243" s="10"/>
      <c r="B243" s="16" t="s">
        <v>166</v>
      </c>
      <c r="C243" s="10">
        <v>26</v>
      </c>
      <c r="D243" s="10" t="s">
        <v>83</v>
      </c>
      <c r="E243" s="17">
        <v>230</v>
      </c>
      <c r="F243" s="17">
        <f t="shared" si="27"/>
        <v>5980</v>
      </c>
      <c r="G243" s="17">
        <v>80</v>
      </c>
      <c r="H243" s="17">
        <f t="shared" si="28"/>
        <v>2080</v>
      </c>
      <c r="I243" s="12">
        <f t="shared" si="29"/>
        <v>8060</v>
      </c>
      <c r="J243" s="118"/>
    </row>
    <row r="244" spans="1:11" ht="15.75" customHeight="1" x14ac:dyDescent="0.2">
      <c r="A244" s="10"/>
      <c r="B244" s="20" t="s">
        <v>167</v>
      </c>
      <c r="C244" s="10">
        <v>7</v>
      </c>
      <c r="D244" s="10" t="s">
        <v>83</v>
      </c>
      <c r="E244" s="17">
        <v>60</v>
      </c>
      <c r="F244" s="17">
        <f t="shared" si="27"/>
        <v>420</v>
      </c>
      <c r="G244" s="17">
        <v>90</v>
      </c>
      <c r="H244" s="17">
        <f t="shared" si="28"/>
        <v>630</v>
      </c>
      <c r="I244" s="12">
        <f t="shared" si="29"/>
        <v>1050</v>
      </c>
      <c r="J244" s="118"/>
    </row>
    <row r="245" spans="1:11" ht="15.75" customHeight="1" x14ac:dyDescent="0.2">
      <c r="A245" s="11"/>
      <c r="B245" s="21" t="s">
        <v>168</v>
      </c>
      <c r="C245" s="11">
        <v>7</v>
      </c>
      <c r="D245" s="11" t="s">
        <v>83</v>
      </c>
      <c r="E245" s="17">
        <v>100</v>
      </c>
      <c r="F245" s="17">
        <f t="shared" si="27"/>
        <v>700</v>
      </c>
      <c r="G245" s="17">
        <v>90</v>
      </c>
      <c r="H245" s="17">
        <f t="shared" si="28"/>
        <v>630</v>
      </c>
      <c r="I245" s="12">
        <f t="shared" si="29"/>
        <v>1330</v>
      </c>
      <c r="J245" s="119"/>
    </row>
    <row r="246" spans="1:11" ht="15.75" customHeight="1" x14ac:dyDescent="0.2">
      <c r="A246" s="10"/>
      <c r="B246" s="120" t="s">
        <v>169</v>
      </c>
      <c r="C246" s="10">
        <v>6</v>
      </c>
      <c r="D246" s="10" t="s">
        <v>83</v>
      </c>
      <c r="E246" s="17">
        <v>400</v>
      </c>
      <c r="F246" s="17">
        <f t="shared" si="27"/>
        <v>2400</v>
      </c>
      <c r="G246" s="17">
        <v>180</v>
      </c>
      <c r="H246" s="17">
        <f t="shared" si="28"/>
        <v>1080</v>
      </c>
      <c r="I246" s="12">
        <f t="shared" si="29"/>
        <v>3480</v>
      </c>
      <c r="J246" s="118"/>
    </row>
    <row r="247" spans="1:11" ht="15.75" customHeight="1" x14ac:dyDescent="0.2">
      <c r="A247" s="10"/>
      <c r="B247" s="20" t="s">
        <v>170</v>
      </c>
      <c r="C247" s="145">
        <v>1455</v>
      </c>
      <c r="D247" s="10" t="s">
        <v>88</v>
      </c>
      <c r="E247" s="17">
        <v>8.15</v>
      </c>
      <c r="F247" s="17">
        <f t="shared" si="27"/>
        <v>11858.25</v>
      </c>
      <c r="G247" s="17">
        <v>7</v>
      </c>
      <c r="H247" s="17">
        <f t="shared" si="28"/>
        <v>10185</v>
      </c>
      <c r="I247" s="12">
        <f t="shared" si="29"/>
        <v>22043.25</v>
      </c>
      <c r="J247" s="118"/>
    </row>
    <row r="248" spans="1:11" ht="15.75" customHeight="1" x14ac:dyDescent="0.2">
      <c r="A248" s="34"/>
      <c r="B248" s="54" t="s">
        <v>171</v>
      </c>
      <c r="C248" s="10">
        <v>432</v>
      </c>
      <c r="D248" s="10" t="s">
        <v>88</v>
      </c>
      <c r="E248" s="17">
        <v>12.29</v>
      </c>
      <c r="F248" s="17">
        <f t="shared" si="27"/>
        <v>5309.28</v>
      </c>
      <c r="G248" s="17">
        <v>10</v>
      </c>
      <c r="H248" s="17">
        <f t="shared" si="28"/>
        <v>4320</v>
      </c>
      <c r="I248" s="12">
        <f t="shared" si="29"/>
        <v>9629.2799999999988</v>
      </c>
      <c r="J248" s="118"/>
    </row>
    <row r="249" spans="1:11" ht="15.75" customHeight="1" x14ac:dyDescent="0.2">
      <c r="A249" s="10"/>
      <c r="B249" s="20" t="s">
        <v>172</v>
      </c>
      <c r="C249" s="10">
        <v>600</v>
      </c>
      <c r="D249" s="10" t="s">
        <v>88</v>
      </c>
      <c r="E249" s="17">
        <v>234</v>
      </c>
      <c r="F249" s="17">
        <f t="shared" si="27"/>
        <v>140400</v>
      </c>
      <c r="G249" s="17">
        <v>45</v>
      </c>
      <c r="H249" s="17">
        <f t="shared" si="28"/>
        <v>27000</v>
      </c>
      <c r="I249" s="12">
        <f t="shared" si="29"/>
        <v>167400</v>
      </c>
      <c r="J249" s="118"/>
    </row>
    <row r="250" spans="1:11" ht="15.75" customHeight="1" x14ac:dyDescent="0.2">
      <c r="A250" s="11"/>
      <c r="B250" s="21" t="s">
        <v>173</v>
      </c>
      <c r="C250" s="11">
        <v>420</v>
      </c>
      <c r="D250" s="10" t="s">
        <v>88</v>
      </c>
      <c r="E250" s="17">
        <v>9</v>
      </c>
      <c r="F250" s="17">
        <f t="shared" si="27"/>
        <v>3780</v>
      </c>
      <c r="G250" s="17">
        <v>8</v>
      </c>
      <c r="H250" s="17">
        <f t="shared" si="28"/>
        <v>3360</v>
      </c>
      <c r="I250" s="12">
        <f t="shared" si="29"/>
        <v>7140</v>
      </c>
      <c r="J250" s="118"/>
    </row>
    <row r="251" spans="1:11" ht="15.75" customHeight="1" x14ac:dyDescent="0.2">
      <c r="A251" s="10"/>
      <c r="B251" s="20" t="s">
        <v>174</v>
      </c>
      <c r="C251" s="10">
        <v>420</v>
      </c>
      <c r="D251" s="10" t="s">
        <v>88</v>
      </c>
      <c r="E251" s="17">
        <v>15</v>
      </c>
      <c r="F251" s="17">
        <f t="shared" si="27"/>
        <v>6300</v>
      </c>
      <c r="G251" s="17">
        <v>8</v>
      </c>
      <c r="H251" s="17">
        <f t="shared" si="28"/>
        <v>3360</v>
      </c>
      <c r="I251" s="12">
        <f t="shared" si="29"/>
        <v>9660</v>
      </c>
      <c r="J251" s="118"/>
    </row>
    <row r="252" spans="1:11" ht="15.75" customHeight="1" x14ac:dyDescent="0.2">
      <c r="A252" s="11"/>
      <c r="B252" s="21" t="s">
        <v>175</v>
      </c>
      <c r="C252" s="149">
        <v>1467</v>
      </c>
      <c r="D252" s="11" t="s">
        <v>109</v>
      </c>
      <c r="E252" s="17">
        <v>14</v>
      </c>
      <c r="F252" s="17">
        <f t="shared" si="27"/>
        <v>20538</v>
      </c>
      <c r="G252" s="17">
        <v>12</v>
      </c>
      <c r="H252" s="17">
        <f t="shared" si="28"/>
        <v>17604</v>
      </c>
      <c r="I252" s="12">
        <f t="shared" si="29"/>
        <v>38142</v>
      </c>
      <c r="J252" s="119"/>
    </row>
    <row r="253" spans="1:11" ht="15.75" customHeight="1" x14ac:dyDescent="0.2">
      <c r="A253" s="20"/>
      <c r="B253" s="20" t="s">
        <v>176</v>
      </c>
      <c r="C253" s="10">
        <v>431</v>
      </c>
      <c r="D253" s="10" t="s">
        <v>109</v>
      </c>
      <c r="E253" s="17">
        <v>15</v>
      </c>
      <c r="F253" s="17">
        <f t="shared" si="27"/>
        <v>6465</v>
      </c>
      <c r="G253" s="17">
        <v>14</v>
      </c>
      <c r="H253" s="17">
        <f t="shared" si="28"/>
        <v>6034</v>
      </c>
      <c r="I253" s="12">
        <f t="shared" si="29"/>
        <v>12499</v>
      </c>
      <c r="J253" s="120"/>
    </row>
    <row r="254" spans="1:11" ht="15.75" customHeight="1" x14ac:dyDescent="0.2">
      <c r="A254" s="21"/>
      <c r="B254" s="21" t="s">
        <v>177</v>
      </c>
      <c r="C254" s="11">
        <v>1</v>
      </c>
      <c r="D254" s="11" t="s">
        <v>48</v>
      </c>
      <c r="E254" s="17">
        <v>5000</v>
      </c>
      <c r="F254" s="17">
        <f t="shared" si="27"/>
        <v>5000</v>
      </c>
      <c r="G254" s="17">
        <v>4000</v>
      </c>
      <c r="H254" s="17">
        <f t="shared" si="28"/>
        <v>4000</v>
      </c>
      <c r="I254" s="12">
        <f t="shared" si="29"/>
        <v>9000</v>
      </c>
      <c r="J254" s="121"/>
    </row>
    <row r="255" spans="1:11" ht="31.5" customHeight="1" x14ac:dyDescent="0.2">
      <c r="A255" s="20"/>
      <c r="B255" s="156" t="s">
        <v>242</v>
      </c>
      <c r="C255" s="10">
        <v>1</v>
      </c>
      <c r="D255" s="10" t="s">
        <v>162</v>
      </c>
      <c r="E255" s="17">
        <v>1200000</v>
      </c>
      <c r="F255" s="17">
        <f t="shared" si="27"/>
        <v>1200000</v>
      </c>
      <c r="G255" s="17">
        <v>300000</v>
      </c>
      <c r="H255" s="17">
        <f t="shared" si="28"/>
        <v>300000</v>
      </c>
      <c r="I255" s="12">
        <f t="shared" si="29"/>
        <v>1500000</v>
      </c>
      <c r="J255" s="118" t="s">
        <v>221</v>
      </c>
      <c r="K255" s="73">
        <f>SUM(I240:I255)</f>
        <v>2274093.5300000003</v>
      </c>
    </row>
    <row r="256" spans="1:11" ht="15.75" customHeight="1" x14ac:dyDescent="0.2">
      <c r="A256" s="107">
        <v>11</v>
      </c>
      <c r="B256" s="110" t="s">
        <v>178</v>
      </c>
      <c r="C256" s="10"/>
      <c r="D256" s="10"/>
      <c r="E256" s="82"/>
      <c r="F256" s="17"/>
      <c r="G256" s="82"/>
      <c r="H256" s="17"/>
      <c r="I256" s="12"/>
      <c r="J256" s="120"/>
    </row>
    <row r="257" spans="1:11" ht="15.75" customHeight="1" x14ac:dyDescent="0.2">
      <c r="A257" s="142"/>
      <c r="B257" s="67" t="s">
        <v>235</v>
      </c>
      <c r="C257" s="11"/>
      <c r="D257" s="11"/>
      <c r="E257" s="82"/>
      <c r="F257" s="17"/>
      <c r="G257" s="82"/>
      <c r="H257" s="17"/>
      <c r="I257" s="12"/>
      <c r="J257" s="121"/>
    </row>
    <row r="258" spans="1:11" ht="15.75" customHeight="1" x14ac:dyDescent="0.2">
      <c r="A258" s="20"/>
      <c r="B258" s="54" t="s">
        <v>236</v>
      </c>
      <c r="C258" s="10">
        <v>4</v>
      </c>
      <c r="D258" s="10" t="s">
        <v>83</v>
      </c>
      <c r="E258" s="17">
        <v>850</v>
      </c>
      <c r="F258" s="17">
        <f t="shared" si="27"/>
        <v>3400</v>
      </c>
      <c r="G258" s="17">
        <v>200</v>
      </c>
      <c r="H258" s="17">
        <f t="shared" si="28"/>
        <v>800</v>
      </c>
      <c r="I258" s="12">
        <f t="shared" si="29"/>
        <v>4200</v>
      </c>
      <c r="J258" s="118"/>
    </row>
    <row r="259" spans="1:11" ht="15.75" customHeight="1" x14ac:dyDescent="0.2">
      <c r="A259" s="20"/>
      <c r="B259" s="54" t="s">
        <v>237</v>
      </c>
      <c r="C259" s="10">
        <v>50</v>
      </c>
      <c r="D259" s="10" t="s">
        <v>88</v>
      </c>
      <c r="E259" s="17">
        <v>207</v>
      </c>
      <c r="F259" s="17">
        <f t="shared" si="27"/>
        <v>10350</v>
      </c>
      <c r="G259" s="17">
        <v>120</v>
      </c>
      <c r="H259" s="17">
        <f t="shared" si="28"/>
        <v>6000</v>
      </c>
      <c r="I259" s="12">
        <f t="shared" si="29"/>
        <v>16350</v>
      </c>
      <c r="J259" s="118"/>
    </row>
    <row r="260" spans="1:11" ht="15.75" customHeight="1" x14ac:dyDescent="0.2">
      <c r="A260" s="35"/>
      <c r="B260" s="69" t="s">
        <v>238</v>
      </c>
      <c r="C260" s="11">
        <v>15</v>
      </c>
      <c r="D260" s="10" t="s">
        <v>88</v>
      </c>
      <c r="E260" s="17">
        <v>129</v>
      </c>
      <c r="F260" s="17">
        <f t="shared" si="27"/>
        <v>1935</v>
      </c>
      <c r="G260" s="17">
        <v>90</v>
      </c>
      <c r="H260" s="17">
        <f t="shared" si="28"/>
        <v>1350</v>
      </c>
      <c r="I260" s="12">
        <f t="shared" si="29"/>
        <v>3285</v>
      </c>
      <c r="J260" s="119"/>
    </row>
    <row r="261" spans="1:11" ht="15.75" customHeight="1" x14ac:dyDescent="0.2">
      <c r="A261" s="20"/>
      <c r="B261" s="54" t="s">
        <v>239</v>
      </c>
      <c r="C261" s="10">
        <v>55</v>
      </c>
      <c r="D261" s="10" t="s">
        <v>88</v>
      </c>
      <c r="E261" s="17">
        <v>56</v>
      </c>
      <c r="F261" s="17">
        <f t="shared" si="27"/>
        <v>3080</v>
      </c>
      <c r="G261" s="17">
        <v>60</v>
      </c>
      <c r="H261" s="17">
        <f t="shared" si="28"/>
        <v>3300</v>
      </c>
      <c r="I261" s="12">
        <f t="shared" si="29"/>
        <v>6380</v>
      </c>
      <c r="J261" s="118"/>
    </row>
    <row r="262" spans="1:11" ht="15.75" customHeight="1" x14ac:dyDescent="0.2">
      <c r="A262" s="39"/>
      <c r="B262" s="60" t="s">
        <v>240</v>
      </c>
      <c r="C262" s="81">
        <v>24</v>
      </c>
      <c r="D262" s="10" t="s">
        <v>88</v>
      </c>
      <c r="E262" s="17">
        <v>37</v>
      </c>
      <c r="F262" s="17">
        <f t="shared" si="27"/>
        <v>888</v>
      </c>
      <c r="G262" s="17">
        <v>45</v>
      </c>
      <c r="H262" s="17">
        <f t="shared" si="28"/>
        <v>1080</v>
      </c>
      <c r="I262" s="12">
        <f t="shared" si="29"/>
        <v>1968</v>
      </c>
      <c r="J262" s="126"/>
      <c r="K262" s="73">
        <f>SUM(I258:I262)</f>
        <v>32183</v>
      </c>
    </row>
    <row r="263" spans="1:11" ht="15.75" customHeight="1" x14ac:dyDescent="0.2">
      <c r="A263" s="23"/>
      <c r="B263" s="233" t="s">
        <v>60</v>
      </c>
      <c r="C263" s="242"/>
      <c r="D263" s="23"/>
      <c r="E263" s="23"/>
      <c r="F263" s="23"/>
      <c r="G263" s="23"/>
      <c r="H263" s="23"/>
      <c r="I263" s="24">
        <f>SUM(I239:I262)</f>
        <v>9412940.7532700002</v>
      </c>
      <c r="J263" s="116"/>
    </row>
    <row r="264" spans="1:11" ht="15.75" customHeight="1" x14ac:dyDescent="0.2">
      <c r="A264" s="44"/>
      <c r="B264" s="83"/>
      <c r="C264" s="164"/>
      <c r="D264" s="44"/>
      <c r="E264" s="44"/>
      <c r="F264" s="44"/>
      <c r="G264" s="44"/>
      <c r="H264" s="44"/>
      <c r="I264" s="45"/>
      <c r="J264" s="123"/>
    </row>
    <row r="265" spans="1:11" ht="15.75" customHeight="1" x14ac:dyDescent="0.2">
      <c r="A265" s="44"/>
      <c r="B265" s="83"/>
      <c r="C265" s="164"/>
      <c r="D265" s="44"/>
      <c r="E265" s="44"/>
      <c r="F265" s="44"/>
      <c r="G265" s="44"/>
      <c r="H265" s="44"/>
      <c r="I265" s="45"/>
      <c r="J265" s="123"/>
    </row>
    <row r="266" spans="1:11" ht="15.75" customHeight="1" x14ac:dyDescent="0.2">
      <c r="A266" s="44"/>
      <c r="B266" s="83"/>
      <c r="C266" s="164"/>
      <c r="D266" s="44"/>
      <c r="E266" s="44"/>
      <c r="F266" s="44"/>
      <c r="G266" s="44"/>
      <c r="H266" s="44"/>
      <c r="I266" s="45"/>
      <c r="J266" s="123"/>
    </row>
    <row r="267" spans="1:11" ht="15.75" customHeight="1" x14ac:dyDescent="0.2">
      <c r="A267" s="44"/>
      <c r="B267" s="83"/>
      <c r="C267" s="164"/>
      <c r="D267" s="44"/>
      <c r="E267" s="44"/>
      <c r="F267" s="44"/>
      <c r="G267" s="44"/>
      <c r="H267" s="44"/>
      <c r="I267" s="45"/>
      <c r="J267" s="123"/>
    </row>
    <row r="268" spans="1:11" ht="15.75" customHeight="1" x14ac:dyDescent="0.2">
      <c r="A268" s="44"/>
      <c r="B268" s="83"/>
      <c r="C268" s="164"/>
      <c r="D268" s="44"/>
      <c r="E268" s="44"/>
      <c r="F268" s="44"/>
      <c r="G268" s="44"/>
      <c r="H268" s="44"/>
      <c r="I268" s="45"/>
      <c r="J268" s="123"/>
    </row>
    <row r="269" spans="1:11" ht="15.75" customHeight="1" x14ac:dyDescent="0.2">
      <c r="A269" s="44"/>
      <c r="B269" s="83"/>
      <c r="C269" s="164"/>
      <c r="D269" s="44"/>
      <c r="E269" s="44"/>
      <c r="F269" s="44"/>
      <c r="G269" s="44"/>
      <c r="H269" s="44"/>
      <c r="I269" s="45"/>
      <c r="J269" s="123"/>
    </row>
    <row r="270" spans="1:11" ht="15.75" customHeight="1" x14ac:dyDescent="0.2">
      <c r="A270" s="44"/>
      <c r="B270" s="83"/>
      <c r="C270" s="164"/>
      <c r="D270" s="44"/>
      <c r="E270" s="44"/>
      <c r="F270" s="44"/>
      <c r="G270" s="44"/>
      <c r="H270" s="44"/>
      <c r="I270" s="45"/>
      <c r="J270" s="123"/>
    </row>
    <row r="271" spans="1:11" ht="15.75" customHeight="1" x14ac:dyDescent="0.2">
      <c r="A271" s="44"/>
      <c r="B271" s="83"/>
      <c r="C271" s="164"/>
      <c r="D271" s="44"/>
      <c r="E271" s="44"/>
      <c r="F271" s="44"/>
      <c r="G271" s="44"/>
      <c r="H271" s="44"/>
      <c r="I271" s="45"/>
      <c r="J271" s="123"/>
    </row>
    <row r="272" spans="1:11" ht="15.75" customHeight="1" x14ac:dyDescent="0.2">
      <c r="A272" s="44"/>
      <c r="B272" s="83"/>
      <c r="C272" s="164"/>
      <c r="D272" s="44"/>
      <c r="E272" s="44"/>
      <c r="F272" s="44"/>
      <c r="G272" s="44"/>
      <c r="H272" s="44"/>
      <c r="I272" s="45"/>
      <c r="J272" s="123"/>
    </row>
    <row r="273" spans="1:11" ht="15.75" customHeight="1" x14ac:dyDescent="0.2">
      <c r="A273" s="46"/>
      <c r="B273" s="46" t="str">
        <f>$B$2</f>
        <v>ประมาณราคาค่าก่อสร้าง  อาคารเก็บอากาศยานพร้อมห้องปฏิบัติการอากาศยาน</v>
      </c>
      <c r="C273" s="46"/>
      <c r="D273" s="46"/>
      <c r="E273" s="46"/>
      <c r="F273" s="46"/>
      <c r="G273" s="46"/>
      <c r="H273" s="46"/>
      <c r="I273" s="47" t="s">
        <v>256</v>
      </c>
      <c r="J273" s="114" t="s">
        <v>26</v>
      </c>
    </row>
    <row r="274" spans="1:11" ht="15.75" customHeight="1" x14ac:dyDescent="0.2">
      <c r="A274" s="46"/>
      <c r="B274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274" s="46"/>
      <c r="D274" s="46"/>
      <c r="E274" s="46"/>
      <c r="F274" s="46"/>
      <c r="G274" s="46" t="s">
        <v>27</v>
      </c>
      <c r="H274" s="46"/>
      <c r="I274" s="46"/>
      <c r="J274" s="114"/>
    </row>
    <row r="275" spans="1:11" ht="15.75" customHeight="1" x14ac:dyDescent="0.2">
      <c r="A275" s="46"/>
      <c r="B275" s="46" t="str">
        <f>$B$4</f>
        <v>ประมาณการโดย  คณะกรรมการกำหนดราคากลาง</v>
      </c>
      <c r="C275" s="46"/>
      <c r="D275" s="46"/>
      <c r="E275" s="46"/>
      <c r="F275" s="46"/>
      <c r="G275" s="46" t="s">
        <v>28</v>
      </c>
      <c r="H275" s="46"/>
      <c r="I275" s="46"/>
      <c r="J275" s="114"/>
    </row>
    <row r="276" spans="1:11" ht="15.75" customHeight="1" x14ac:dyDescent="0.2">
      <c r="A276" s="46"/>
      <c r="B276" s="46"/>
      <c r="C276" s="46"/>
      <c r="D276" s="46"/>
      <c r="E276" s="46"/>
      <c r="F276" s="46"/>
      <c r="G276" s="46" t="str">
        <f>$G$5</f>
        <v xml:space="preserve">ประมาณราคาวันที่  24  เดือน มกราคม พ.ศ. 2563       </v>
      </c>
      <c r="H276" s="46"/>
      <c r="I276" s="46"/>
      <c r="J276" s="114"/>
    </row>
    <row r="277" spans="1:11" ht="15.75" customHeight="1" x14ac:dyDescent="0.2">
      <c r="A277" s="237" t="s">
        <v>4</v>
      </c>
      <c r="B277" s="237" t="s">
        <v>5</v>
      </c>
      <c r="C277" s="237" t="s">
        <v>29</v>
      </c>
      <c r="D277" s="237" t="s">
        <v>30</v>
      </c>
      <c r="E277" s="237" t="s">
        <v>31</v>
      </c>
      <c r="F277" s="237"/>
      <c r="G277" s="237" t="s">
        <v>32</v>
      </c>
      <c r="H277" s="237"/>
      <c r="I277" s="151" t="s">
        <v>33</v>
      </c>
      <c r="J277" s="231" t="s">
        <v>9</v>
      </c>
    </row>
    <row r="278" spans="1:11" ht="15.75" customHeight="1" x14ac:dyDescent="0.2">
      <c r="A278" s="237"/>
      <c r="B278" s="237"/>
      <c r="C278" s="237"/>
      <c r="D278" s="237"/>
      <c r="E278" s="151" t="s">
        <v>34</v>
      </c>
      <c r="F278" s="151" t="s">
        <v>35</v>
      </c>
      <c r="G278" s="151" t="s">
        <v>34</v>
      </c>
      <c r="H278" s="151" t="s">
        <v>35</v>
      </c>
      <c r="I278" s="151" t="s">
        <v>36</v>
      </c>
      <c r="J278" s="232"/>
    </row>
    <row r="279" spans="1:11" ht="15.75" customHeight="1" x14ac:dyDescent="0.2">
      <c r="A279" s="25"/>
      <c r="B279" s="13" t="s">
        <v>39</v>
      </c>
      <c r="C279" s="25"/>
      <c r="D279" s="25"/>
      <c r="E279" s="33"/>
      <c r="F279" s="33"/>
      <c r="G279" s="33"/>
      <c r="H279" s="33"/>
      <c r="I279" s="32">
        <f>I263</f>
        <v>9412940.7532700002</v>
      </c>
      <c r="J279" s="117"/>
    </row>
    <row r="280" spans="1:11" ht="15.75" customHeight="1" x14ac:dyDescent="0.2">
      <c r="A280" s="10"/>
      <c r="B280" s="16" t="s">
        <v>241</v>
      </c>
      <c r="C280" s="79">
        <v>1</v>
      </c>
      <c r="D280" s="61" t="s">
        <v>179</v>
      </c>
      <c r="E280" s="17">
        <v>7000</v>
      </c>
      <c r="F280" s="17">
        <f t="shared" ref="F280" si="30">C280*E280</f>
        <v>7000</v>
      </c>
      <c r="G280" s="17">
        <v>5000</v>
      </c>
      <c r="H280" s="17">
        <f t="shared" ref="H280" si="31">C280*G280</f>
        <v>5000</v>
      </c>
      <c r="I280" s="12">
        <f t="shared" ref="I280" si="32">F280+H280</f>
        <v>12000</v>
      </c>
      <c r="J280" s="118"/>
    </row>
    <row r="281" spans="1:11" ht="15.75" customHeight="1" x14ac:dyDescent="0.2">
      <c r="A281" s="10"/>
      <c r="B281" s="16" t="s">
        <v>234</v>
      </c>
      <c r="C281" s="79">
        <v>1</v>
      </c>
      <c r="D281" s="61" t="s">
        <v>179</v>
      </c>
      <c r="E281" s="17">
        <v>5000</v>
      </c>
      <c r="F281" s="17">
        <f t="shared" ref="F281:F295" si="33">C281*E281</f>
        <v>5000</v>
      </c>
      <c r="G281" s="17">
        <v>3000</v>
      </c>
      <c r="H281" s="17">
        <f t="shared" ref="H281:H295" si="34">C281*G281</f>
        <v>3000</v>
      </c>
      <c r="I281" s="12">
        <f t="shared" ref="I281:I295" si="35">F281+H281</f>
        <v>8000</v>
      </c>
      <c r="J281" s="118"/>
    </row>
    <row r="282" spans="1:11" ht="15.75" customHeight="1" x14ac:dyDescent="0.2">
      <c r="A282" s="11"/>
      <c r="B282" s="18" t="s">
        <v>180</v>
      </c>
      <c r="C282" s="147"/>
      <c r="D282" s="11"/>
      <c r="E282" s="17"/>
      <c r="F282" s="17"/>
      <c r="G282" s="17"/>
      <c r="H282" s="17"/>
      <c r="I282" s="12"/>
      <c r="J282" s="119"/>
    </row>
    <row r="283" spans="1:11" ht="15.75" customHeight="1" x14ac:dyDescent="0.2">
      <c r="A283" s="10"/>
      <c r="B283" s="16" t="s">
        <v>230</v>
      </c>
      <c r="C283" s="79">
        <v>75</v>
      </c>
      <c r="D283" s="61" t="s">
        <v>88</v>
      </c>
      <c r="E283" s="17">
        <v>12</v>
      </c>
      <c r="F283" s="17">
        <f t="shared" si="33"/>
        <v>900</v>
      </c>
      <c r="G283" s="17">
        <v>20</v>
      </c>
      <c r="H283" s="17">
        <f t="shared" si="34"/>
        <v>1500</v>
      </c>
      <c r="I283" s="12">
        <f t="shared" si="35"/>
        <v>2400</v>
      </c>
      <c r="J283" s="118"/>
    </row>
    <row r="284" spans="1:11" ht="15.75" customHeight="1" x14ac:dyDescent="0.2">
      <c r="A284" s="10"/>
      <c r="B284" s="20" t="s">
        <v>231</v>
      </c>
      <c r="C284" s="79">
        <v>68</v>
      </c>
      <c r="D284" s="61" t="s">
        <v>88</v>
      </c>
      <c r="E284" s="17">
        <v>18</v>
      </c>
      <c r="F284" s="17">
        <f t="shared" si="33"/>
        <v>1224</v>
      </c>
      <c r="G284" s="17">
        <v>18</v>
      </c>
      <c r="H284" s="17">
        <f t="shared" si="34"/>
        <v>1224</v>
      </c>
      <c r="I284" s="12">
        <f t="shared" si="35"/>
        <v>2448</v>
      </c>
      <c r="J284" s="118"/>
    </row>
    <row r="285" spans="1:11" ht="15.75" customHeight="1" x14ac:dyDescent="0.2">
      <c r="A285" s="11"/>
      <c r="B285" s="21" t="s">
        <v>232</v>
      </c>
      <c r="C285" s="80">
        <v>4</v>
      </c>
      <c r="D285" s="66" t="s">
        <v>83</v>
      </c>
      <c r="E285" s="17">
        <v>480</v>
      </c>
      <c r="F285" s="17">
        <f t="shared" si="33"/>
        <v>1920</v>
      </c>
      <c r="G285" s="17">
        <v>90</v>
      </c>
      <c r="H285" s="17">
        <f t="shared" si="34"/>
        <v>360</v>
      </c>
      <c r="I285" s="12">
        <f t="shared" si="35"/>
        <v>2280</v>
      </c>
      <c r="J285" s="119"/>
    </row>
    <row r="286" spans="1:11" ht="15.75" customHeight="1" x14ac:dyDescent="0.2">
      <c r="A286" s="10"/>
      <c r="B286" s="20" t="s">
        <v>233</v>
      </c>
      <c r="C286" s="79">
        <v>3</v>
      </c>
      <c r="D286" s="66" t="s">
        <v>83</v>
      </c>
      <c r="E286" s="17">
        <v>667</v>
      </c>
      <c r="F286" s="17">
        <f t="shared" si="33"/>
        <v>2001</v>
      </c>
      <c r="G286" s="17">
        <v>120</v>
      </c>
      <c r="H286" s="17">
        <f t="shared" si="34"/>
        <v>360</v>
      </c>
      <c r="I286" s="12">
        <f t="shared" si="35"/>
        <v>2361</v>
      </c>
      <c r="J286" s="118"/>
    </row>
    <row r="287" spans="1:11" ht="15.75" customHeight="1" x14ac:dyDescent="0.2">
      <c r="A287" s="10"/>
      <c r="B287" s="20" t="s">
        <v>252</v>
      </c>
      <c r="C287" s="79">
        <v>1</v>
      </c>
      <c r="D287" s="61" t="s">
        <v>179</v>
      </c>
      <c r="E287" s="17">
        <v>3000</v>
      </c>
      <c r="F287" s="17">
        <f t="shared" si="33"/>
        <v>3000</v>
      </c>
      <c r="G287" s="17">
        <v>2500</v>
      </c>
      <c r="H287" s="17">
        <f t="shared" si="34"/>
        <v>2500</v>
      </c>
      <c r="I287" s="12">
        <f t="shared" si="35"/>
        <v>5500</v>
      </c>
      <c r="J287" s="118"/>
    </row>
    <row r="288" spans="1:11" ht="15.75" customHeight="1" x14ac:dyDescent="0.2">
      <c r="A288" s="34"/>
      <c r="B288" s="54" t="s">
        <v>234</v>
      </c>
      <c r="C288" s="79">
        <v>1</v>
      </c>
      <c r="D288" s="61" t="s">
        <v>179</v>
      </c>
      <c r="E288" s="17">
        <v>3000</v>
      </c>
      <c r="F288" s="17">
        <f t="shared" si="33"/>
        <v>3000</v>
      </c>
      <c r="G288" s="17">
        <v>2000</v>
      </c>
      <c r="H288" s="17">
        <f t="shared" si="34"/>
        <v>2000</v>
      </c>
      <c r="I288" s="12">
        <f t="shared" si="35"/>
        <v>5000</v>
      </c>
      <c r="J288" s="118"/>
      <c r="K288" s="73">
        <f>SUM(I280:I288)</f>
        <v>39989</v>
      </c>
    </row>
    <row r="289" spans="1:11" ht="15.75" customHeight="1" x14ac:dyDescent="0.2">
      <c r="A289" s="10"/>
      <c r="B289" s="20"/>
      <c r="C289" s="10"/>
      <c r="D289" s="10"/>
      <c r="E289" s="17"/>
      <c r="F289" s="17"/>
      <c r="G289" s="17"/>
      <c r="H289" s="17"/>
      <c r="I289" s="12"/>
      <c r="J289" s="118"/>
    </row>
    <row r="290" spans="1:11" ht="15.75" customHeight="1" x14ac:dyDescent="0.2">
      <c r="A290" s="107">
        <v>12</v>
      </c>
      <c r="B290" s="108" t="s">
        <v>181</v>
      </c>
      <c r="C290" s="11"/>
      <c r="D290" s="11"/>
      <c r="E290" s="17"/>
      <c r="F290" s="17"/>
      <c r="G290" s="17"/>
      <c r="H290" s="17"/>
      <c r="I290" s="12"/>
      <c r="J290" s="118"/>
    </row>
    <row r="291" spans="1:11" ht="15.75" customHeight="1" x14ac:dyDescent="0.2">
      <c r="A291" s="10"/>
      <c r="B291" s="20" t="s">
        <v>185</v>
      </c>
      <c r="C291" s="10"/>
      <c r="D291" s="10"/>
      <c r="E291" s="17"/>
      <c r="F291" s="17"/>
      <c r="G291" s="17"/>
      <c r="H291" s="17"/>
      <c r="I291" s="12"/>
      <c r="J291" s="118"/>
    </row>
    <row r="292" spans="1:11" ht="15.75" customHeight="1" x14ac:dyDescent="0.2">
      <c r="A292" s="11"/>
      <c r="B292" s="21" t="s">
        <v>182</v>
      </c>
      <c r="C292" s="11">
        <v>2</v>
      </c>
      <c r="D292" s="11" t="s">
        <v>187</v>
      </c>
      <c r="E292" s="17">
        <v>15000</v>
      </c>
      <c r="F292" s="17">
        <f t="shared" si="33"/>
        <v>30000</v>
      </c>
      <c r="G292" s="53"/>
      <c r="H292" s="53"/>
      <c r="I292" s="12">
        <f t="shared" si="35"/>
        <v>30000</v>
      </c>
      <c r="J292" s="119"/>
    </row>
    <row r="293" spans="1:11" ht="15.75" customHeight="1" x14ac:dyDescent="0.2">
      <c r="A293" s="20"/>
      <c r="B293" s="20" t="s">
        <v>186</v>
      </c>
      <c r="C293" s="10">
        <v>2</v>
      </c>
      <c r="D293" s="10" t="s">
        <v>188</v>
      </c>
      <c r="E293" s="17">
        <v>1500</v>
      </c>
      <c r="F293" s="17">
        <f t="shared" si="33"/>
        <v>3000</v>
      </c>
      <c r="G293" s="17">
        <v>1500</v>
      </c>
      <c r="H293" s="17">
        <f t="shared" si="34"/>
        <v>3000</v>
      </c>
      <c r="I293" s="12">
        <f t="shared" si="35"/>
        <v>6000</v>
      </c>
      <c r="J293" s="120"/>
    </row>
    <row r="294" spans="1:11" ht="15.75" customHeight="1" x14ac:dyDescent="0.2">
      <c r="A294" s="21"/>
      <c r="B294" s="21" t="s">
        <v>183</v>
      </c>
      <c r="C294" s="11">
        <v>50</v>
      </c>
      <c r="D294" s="11" t="s">
        <v>88</v>
      </c>
      <c r="E294" s="17">
        <v>85</v>
      </c>
      <c r="F294" s="17">
        <f t="shared" si="33"/>
        <v>4250</v>
      </c>
      <c r="G294" s="17">
        <v>150</v>
      </c>
      <c r="H294" s="17">
        <f t="shared" si="34"/>
        <v>7500</v>
      </c>
      <c r="I294" s="12">
        <f t="shared" si="35"/>
        <v>11750</v>
      </c>
      <c r="J294" s="121"/>
    </row>
    <row r="295" spans="1:11" ht="15.75" customHeight="1" x14ac:dyDescent="0.2">
      <c r="A295" s="20"/>
      <c r="B295" s="20" t="s">
        <v>184</v>
      </c>
      <c r="C295" s="10">
        <v>6</v>
      </c>
      <c r="D295" s="10" t="s">
        <v>83</v>
      </c>
      <c r="E295" s="17">
        <v>335</v>
      </c>
      <c r="F295" s="17">
        <f t="shared" si="33"/>
        <v>2010</v>
      </c>
      <c r="G295" s="17">
        <v>50</v>
      </c>
      <c r="H295" s="17">
        <f t="shared" si="34"/>
        <v>300</v>
      </c>
      <c r="I295" s="12">
        <f t="shared" si="35"/>
        <v>2310</v>
      </c>
      <c r="J295" s="120"/>
      <c r="K295" s="73">
        <f>SUM(I292:I295)</f>
        <v>50060</v>
      </c>
    </row>
    <row r="296" spans="1:11" ht="15.75" customHeight="1" x14ac:dyDescent="0.2">
      <c r="A296" s="20"/>
      <c r="B296" s="20"/>
      <c r="C296" s="10"/>
      <c r="D296" s="10"/>
      <c r="E296" s="17"/>
      <c r="F296" s="17"/>
      <c r="G296" s="17"/>
      <c r="H296" s="17"/>
      <c r="I296" s="12"/>
      <c r="J296" s="120"/>
    </row>
    <row r="297" spans="1:11" ht="15.75" customHeight="1" x14ac:dyDescent="0.2">
      <c r="A297" s="107">
        <v>13</v>
      </c>
      <c r="B297" s="108" t="s">
        <v>189</v>
      </c>
      <c r="C297" s="11"/>
      <c r="D297" s="11"/>
      <c r="E297" s="19"/>
      <c r="F297" s="17"/>
      <c r="G297" s="17"/>
      <c r="H297" s="17"/>
      <c r="I297" s="12"/>
      <c r="J297" s="121"/>
    </row>
    <row r="298" spans="1:11" ht="15.75" customHeight="1" x14ac:dyDescent="0.2">
      <c r="A298" s="20"/>
      <c r="B298" s="68" t="s">
        <v>213</v>
      </c>
      <c r="C298" s="74"/>
      <c r="D298" s="74"/>
      <c r="E298" s="55"/>
      <c r="F298" s="55"/>
      <c r="G298" s="55"/>
      <c r="H298" s="55"/>
      <c r="I298" s="87"/>
      <c r="J298" s="120"/>
    </row>
    <row r="299" spans="1:11" ht="15.75" customHeight="1" x14ac:dyDescent="0.2">
      <c r="A299" s="20"/>
      <c r="B299" s="54" t="s">
        <v>190</v>
      </c>
      <c r="C299" s="10">
        <v>8</v>
      </c>
      <c r="D299" s="10" t="s">
        <v>148</v>
      </c>
      <c r="E299" s="162">
        <v>40000</v>
      </c>
      <c r="F299" s="17">
        <f t="shared" ref="F299:F302" si="36">C299*E299</f>
        <v>320000</v>
      </c>
      <c r="G299" s="53"/>
      <c r="H299" s="53"/>
      <c r="I299" s="12">
        <f t="shared" ref="I299:I302" si="37">F299+H299</f>
        <v>320000</v>
      </c>
      <c r="J299" s="120"/>
    </row>
    <row r="300" spans="1:11" ht="15.75" customHeight="1" x14ac:dyDescent="0.2">
      <c r="A300" s="35"/>
      <c r="B300" s="54" t="s">
        <v>191</v>
      </c>
      <c r="C300" s="10">
        <v>1</v>
      </c>
      <c r="D300" s="10" t="s">
        <v>83</v>
      </c>
      <c r="E300" s="162">
        <v>40000</v>
      </c>
      <c r="F300" s="17">
        <f t="shared" si="36"/>
        <v>40000</v>
      </c>
      <c r="G300" s="53"/>
      <c r="H300" s="53"/>
      <c r="I300" s="12">
        <f t="shared" si="37"/>
        <v>40000</v>
      </c>
      <c r="J300" s="122"/>
    </row>
    <row r="301" spans="1:11" ht="15.75" customHeight="1" x14ac:dyDescent="0.2">
      <c r="A301" s="20"/>
      <c r="B301" s="69" t="s">
        <v>192</v>
      </c>
      <c r="C301" s="11">
        <v>1</v>
      </c>
      <c r="D301" s="11" t="s">
        <v>83</v>
      </c>
      <c r="E301" s="162">
        <v>45000</v>
      </c>
      <c r="F301" s="17">
        <f t="shared" si="36"/>
        <v>45000</v>
      </c>
      <c r="G301" s="53"/>
      <c r="H301" s="53"/>
      <c r="I301" s="12">
        <f t="shared" si="37"/>
        <v>45000</v>
      </c>
      <c r="J301" s="120"/>
    </row>
    <row r="302" spans="1:11" ht="15.75" customHeight="1" x14ac:dyDescent="0.2">
      <c r="A302" s="39"/>
      <c r="B302" s="54" t="s">
        <v>193</v>
      </c>
      <c r="C302" s="10">
        <v>1</v>
      </c>
      <c r="D302" s="10" t="s">
        <v>83</v>
      </c>
      <c r="E302" s="162">
        <v>30000</v>
      </c>
      <c r="F302" s="17">
        <f t="shared" si="36"/>
        <v>30000</v>
      </c>
      <c r="G302" s="53"/>
      <c r="H302" s="53"/>
      <c r="I302" s="12">
        <f t="shared" si="37"/>
        <v>30000</v>
      </c>
      <c r="J302" s="126"/>
      <c r="K302" s="73">
        <f>SUM(I299:I302)</f>
        <v>435000</v>
      </c>
    </row>
    <row r="303" spans="1:11" ht="15.75" customHeight="1" x14ac:dyDescent="0.2">
      <c r="A303" s="23"/>
      <c r="B303" s="233" t="s">
        <v>60</v>
      </c>
      <c r="C303" s="233"/>
      <c r="D303" s="23"/>
      <c r="E303" s="23"/>
      <c r="F303" s="23"/>
      <c r="G303" s="23"/>
      <c r="H303" s="23"/>
      <c r="I303" s="24">
        <f>SUM(I279:I302)</f>
        <v>9937989.7532700002</v>
      </c>
      <c r="J303" s="116"/>
    </row>
    <row r="304" spans="1:11" ht="15.75" customHeight="1" x14ac:dyDescent="0.2">
      <c r="A304" s="44"/>
      <c r="B304" s="83"/>
      <c r="C304" s="83"/>
      <c r="D304" s="44"/>
      <c r="E304" s="44"/>
      <c r="F304" s="44"/>
      <c r="G304" s="44"/>
      <c r="H304" s="44"/>
      <c r="I304" s="45"/>
      <c r="J304" s="123"/>
    </row>
    <row r="305" spans="1:10" ht="15.75" customHeight="1" x14ac:dyDescent="0.2">
      <c r="A305" s="44"/>
      <c r="B305" s="83"/>
      <c r="C305" s="83"/>
      <c r="D305" s="44"/>
      <c r="E305" s="44"/>
      <c r="F305" s="44"/>
      <c r="G305" s="44"/>
      <c r="H305" s="44"/>
      <c r="I305" s="45"/>
      <c r="J305" s="123"/>
    </row>
    <row r="306" spans="1:10" ht="15.75" customHeight="1" x14ac:dyDescent="0.2">
      <c r="A306" s="44"/>
      <c r="B306" s="83"/>
      <c r="C306" s="83"/>
      <c r="D306" s="44"/>
      <c r="E306" s="44"/>
      <c r="F306" s="44"/>
      <c r="G306" s="44"/>
      <c r="H306" s="44"/>
      <c r="I306" s="45"/>
      <c r="J306" s="123"/>
    </row>
    <row r="307" spans="1:10" ht="15.75" customHeight="1" x14ac:dyDescent="0.2">
      <c r="A307" s="44"/>
      <c r="B307" s="83"/>
      <c r="C307" s="83"/>
      <c r="D307" s="44"/>
      <c r="E307" s="44"/>
      <c r="F307" s="44"/>
      <c r="G307" s="44"/>
      <c r="H307" s="44"/>
      <c r="I307" s="45"/>
      <c r="J307" s="123"/>
    </row>
    <row r="308" spans="1:10" ht="15.75" customHeight="1" x14ac:dyDescent="0.2">
      <c r="A308" s="44"/>
      <c r="B308" s="83"/>
      <c r="C308" s="83"/>
      <c r="D308" s="44"/>
      <c r="E308" s="44"/>
      <c r="F308" s="44"/>
      <c r="G308" s="44"/>
      <c r="H308" s="44"/>
      <c r="I308" s="45"/>
      <c r="J308" s="123"/>
    </row>
    <row r="309" spans="1:10" ht="15.75" customHeight="1" x14ac:dyDescent="0.2">
      <c r="A309" s="44"/>
      <c r="B309" s="83"/>
      <c r="C309" s="83"/>
      <c r="D309" s="44"/>
      <c r="E309" s="44"/>
      <c r="F309" s="44"/>
      <c r="G309" s="44"/>
      <c r="H309" s="44"/>
      <c r="I309" s="45"/>
      <c r="J309" s="123"/>
    </row>
    <row r="310" spans="1:10" ht="15.75" customHeight="1" x14ac:dyDescent="0.2">
      <c r="A310" s="44"/>
      <c r="B310" s="83"/>
      <c r="C310" s="83"/>
      <c r="D310" s="44"/>
      <c r="E310" s="44"/>
      <c r="F310" s="44"/>
      <c r="G310" s="44"/>
      <c r="H310" s="44"/>
      <c r="I310" s="45"/>
      <c r="J310" s="123"/>
    </row>
    <row r="311" spans="1:10" ht="15.75" customHeight="1" x14ac:dyDescent="0.2">
      <c r="A311" s="44"/>
      <c r="B311" s="83"/>
      <c r="C311" s="83"/>
      <c r="D311" s="44"/>
      <c r="E311" s="44"/>
      <c r="F311" s="44"/>
      <c r="G311" s="44"/>
      <c r="H311" s="44"/>
      <c r="I311" s="45"/>
      <c r="J311" s="123"/>
    </row>
    <row r="312" spans="1:10" ht="15.75" customHeight="1" x14ac:dyDescent="0.2">
      <c r="A312" s="44"/>
      <c r="B312" s="83"/>
      <c r="C312" s="83"/>
      <c r="D312" s="44"/>
      <c r="E312" s="44"/>
      <c r="F312" s="44"/>
      <c r="G312" s="44"/>
      <c r="H312" s="44"/>
      <c r="I312" s="45"/>
      <c r="J312" s="123"/>
    </row>
    <row r="313" spans="1:10" ht="15.75" customHeight="1" x14ac:dyDescent="0.2">
      <c r="A313" s="72"/>
      <c r="B313" s="72" t="str">
        <f>$B$2</f>
        <v>ประมาณราคาค่าก่อสร้าง  อาคารเก็บอากาศยานพร้อมห้องปฏิบัติการอากาศยาน</v>
      </c>
      <c r="C313" s="72"/>
      <c r="D313" s="72"/>
      <c r="E313" s="72"/>
      <c r="F313" s="72"/>
      <c r="G313" s="72"/>
      <c r="H313" s="72"/>
      <c r="I313" s="169" t="s">
        <v>255</v>
      </c>
      <c r="J313" s="170" t="s">
        <v>26</v>
      </c>
    </row>
    <row r="314" spans="1:10" ht="15.75" customHeight="1" x14ac:dyDescent="0.2">
      <c r="A314" s="72"/>
      <c r="B314" s="72" t="str">
        <f>$B$3</f>
        <v>สถานที่ก่อสร้าง วิทยาลัยเทคนิคอุบลราชธานี  อำเภอเมือง จังหวัดอุบลราชธานี</v>
      </c>
      <c r="C314" s="72"/>
      <c r="D314" s="72"/>
      <c r="E314" s="72"/>
      <c r="F314" s="72"/>
      <c r="G314" s="72" t="s">
        <v>27</v>
      </c>
      <c r="H314" s="72"/>
      <c r="I314" s="72"/>
      <c r="J314" s="170"/>
    </row>
    <row r="315" spans="1:10" ht="15.75" customHeight="1" x14ac:dyDescent="0.2">
      <c r="A315" s="72"/>
      <c r="B315" s="72" t="str">
        <f>$B$4</f>
        <v>ประมาณการโดย  คณะกรรมการกำหนดราคากลาง</v>
      </c>
      <c r="C315" s="72"/>
      <c r="D315" s="72"/>
      <c r="E315" s="72"/>
      <c r="F315" s="72"/>
      <c r="G315" s="72" t="s">
        <v>28</v>
      </c>
      <c r="H315" s="72"/>
      <c r="I315" s="72"/>
      <c r="J315" s="170"/>
    </row>
    <row r="316" spans="1:10" ht="15.75" customHeight="1" x14ac:dyDescent="0.2">
      <c r="A316" s="72"/>
      <c r="B316" s="72"/>
      <c r="C316" s="72"/>
      <c r="D316" s="72"/>
      <c r="E316" s="72"/>
      <c r="F316" s="72"/>
      <c r="G316" s="72" t="str">
        <f>$G$5</f>
        <v xml:space="preserve">ประมาณราคาวันที่  24  เดือน มกราคม พ.ศ. 2563       </v>
      </c>
      <c r="H316" s="72"/>
      <c r="I316" s="72"/>
      <c r="J316" s="170"/>
    </row>
    <row r="317" spans="1:10" ht="15.75" customHeight="1" x14ac:dyDescent="0.2">
      <c r="A317" s="234" t="s">
        <v>4</v>
      </c>
      <c r="B317" s="234" t="s">
        <v>5</v>
      </c>
      <c r="C317" s="234" t="s">
        <v>29</v>
      </c>
      <c r="D317" s="234" t="s">
        <v>30</v>
      </c>
      <c r="E317" s="234" t="s">
        <v>31</v>
      </c>
      <c r="F317" s="234"/>
      <c r="G317" s="234" t="s">
        <v>32</v>
      </c>
      <c r="H317" s="234"/>
      <c r="I317" s="171" t="s">
        <v>33</v>
      </c>
      <c r="J317" s="235" t="s">
        <v>9</v>
      </c>
    </row>
    <row r="318" spans="1:10" ht="15.75" customHeight="1" x14ac:dyDescent="0.2">
      <c r="A318" s="234"/>
      <c r="B318" s="234"/>
      <c r="C318" s="234"/>
      <c r="D318" s="234"/>
      <c r="E318" s="171" t="s">
        <v>34</v>
      </c>
      <c r="F318" s="171" t="s">
        <v>35</v>
      </c>
      <c r="G318" s="171" t="s">
        <v>34</v>
      </c>
      <c r="H318" s="171" t="s">
        <v>35</v>
      </c>
      <c r="I318" s="171" t="s">
        <v>36</v>
      </c>
      <c r="J318" s="236"/>
    </row>
    <row r="319" spans="1:10" ht="15.75" customHeight="1" x14ac:dyDescent="0.2">
      <c r="A319" s="172"/>
      <c r="B319" s="173" t="s">
        <v>39</v>
      </c>
      <c r="C319" s="172"/>
      <c r="D319" s="172"/>
      <c r="E319" s="174"/>
      <c r="F319" s="174"/>
      <c r="G319" s="174"/>
      <c r="H319" s="174"/>
      <c r="I319" s="175">
        <f>I303</f>
        <v>9937989.7532700002</v>
      </c>
      <c r="J319" s="176"/>
    </row>
    <row r="320" spans="1:10" ht="15.75" customHeight="1" x14ac:dyDescent="0.2">
      <c r="A320" s="177"/>
      <c r="B320" s="178" t="s">
        <v>194</v>
      </c>
      <c r="C320" s="179">
        <v>40</v>
      </c>
      <c r="D320" s="177" t="s">
        <v>148</v>
      </c>
      <c r="E320" s="180">
        <v>10000</v>
      </c>
      <c r="F320" s="181">
        <f t="shared" ref="F320" si="38">C320*E320</f>
        <v>400000</v>
      </c>
      <c r="G320" s="182"/>
      <c r="H320" s="183"/>
      <c r="I320" s="184">
        <f t="shared" ref="I320:I335" si="39">F320+H320</f>
        <v>400000</v>
      </c>
      <c r="J320" s="185"/>
    </row>
    <row r="321" spans="1:11" ht="15.75" customHeight="1" x14ac:dyDescent="0.2">
      <c r="A321" s="177"/>
      <c r="B321" s="186" t="s">
        <v>197</v>
      </c>
      <c r="C321" s="187">
        <v>40</v>
      </c>
      <c r="D321" s="188" t="s">
        <v>148</v>
      </c>
      <c r="E321" s="181">
        <v>8000</v>
      </c>
      <c r="F321" s="181">
        <f t="shared" ref="F321:F335" si="40">C321*E321</f>
        <v>320000</v>
      </c>
      <c r="G321" s="182"/>
      <c r="H321" s="183"/>
      <c r="I321" s="184">
        <f t="shared" si="39"/>
        <v>320000</v>
      </c>
      <c r="J321" s="189"/>
    </row>
    <row r="322" spans="1:11" ht="15.75" customHeight="1" x14ac:dyDescent="0.2">
      <c r="A322" s="190"/>
      <c r="B322" s="191" t="s">
        <v>198</v>
      </c>
      <c r="C322" s="192">
        <v>1</v>
      </c>
      <c r="D322" s="193" t="s">
        <v>83</v>
      </c>
      <c r="E322" s="194">
        <v>3090000</v>
      </c>
      <c r="F322" s="195">
        <f t="shared" si="40"/>
        <v>3090000</v>
      </c>
      <c r="G322" s="196"/>
      <c r="H322" s="183"/>
      <c r="I322" s="184">
        <f t="shared" si="39"/>
        <v>3090000</v>
      </c>
      <c r="J322" s="197"/>
    </row>
    <row r="323" spans="1:11" ht="15.75" customHeight="1" x14ac:dyDescent="0.2">
      <c r="A323" s="177"/>
      <c r="B323" s="198" t="s">
        <v>199</v>
      </c>
      <c r="C323" s="192">
        <v>1</v>
      </c>
      <c r="D323" s="199" t="s">
        <v>83</v>
      </c>
      <c r="E323" s="195">
        <v>1878000</v>
      </c>
      <c r="F323" s="195">
        <f t="shared" si="40"/>
        <v>1878000</v>
      </c>
      <c r="G323" s="200"/>
      <c r="H323" s="183"/>
      <c r="I323" s="184">
        <f t="shared" si="39"/>
        <v>1878000</v>
      </c>
      <c r="J323" s="189"/>
    </row>
    <row r="324" spans="1:11" ht="20.25" customHeight="1" x14ac:dyDescent="0.2">
      <c r="A324" s="177"/>
      <c r="B324" s="201" t="s">
        <v>275</v>
      </c>
      <c r="C324" s="192">
        <v>1</v>
      </c>
      <c r="D324" s="193" t="s">
        <v>83</v>
      </c>
      <c r="E324" s="195">
        <v>7750000</v>
      </c>
      <c r="F324" s="195">
        <f t="shared" si="40"/>
        <v>7750000</v>
      </c>
      <c r="G324" s="200"/>
      <c r="H324" s="183"/>
      <c r="I324" s="184">
        <f t="shared" si="39"/>
        <v>7750000</v>
      </c>
      <c r="J324" s="189" t="s">
        <v>195</v>
      </c>
    </row>
    <row r="325" spans="1:11" ht="15.75" customHeight="1" x14ac:dyDescent="0.2">
      <c r="A325" s="190"/>
      <c r="B325" s="202" t="s">
        <v>243</v>
      </c>
      <c r="C325" s="192">
        <v>8</v>
      </c>
      <c r="D325" s="193" t="s">
        <v>196</v>
      </c>
      <c r="E325" s="194">
        <v>41300</v>
      </c>
      <c r="F325" s="195">
        <f t="shared" si="40"/>
        <v>330400</v>
      </c>
      <c r="G325" s="196"/>
      <c r="H325" s="203"/>
      <c r="I325" s="184">
        <f t="shared" si="39"/>
        <v>330400</v>
      </c>
      <c r="J325" s="197" t="s">
        <v>195</v>
      </c>
    </row>
    <row r="326" spans="1:11" ht="15.75" customHeight="1" x14ac:dyDescent="0.2">
      <c r="A326" s="177"/>
      <c r="B326" s="204" t="s">
        <v>200</v>
      </c>
      <c r="C326" s="187">
        <v>1</v>
      </c>
      <c r="D326" s="199" t="s">
        <v>196</v>
      </c>
      <c r="E326" s="195">
        <v>35000</v>
      </c>
      <c r="F326" s="195">
        <f t="shared" si="40"/>
        <v>35000</v>
      </c>
      <c r="G326" s="200"/>
      <c r="H326" s="183"/>
      <c r="I326" s="184">
        <f t="shared" si="39"/>
        <v>35000</v>
      </c>
      <c r="J326" s="189" t="s">
        <v>195</v>
      </c>
    </row>
    <row r="327" spans="1:11" ht="29.25" customHeight="1" x14ac:dyDescent="0.2">
      <c r="A327" s="177"/>
      <c r="B327" s="205" t="s">
        <v>201</v>
      </c>
      <c r="C327" s="192">
        <v>2</v>
      </c>
      <c r="D327" s="193" t="s">
        <v>196</v>
      </c>
      <c r="E327" s="195">
        <v>31000</v>
      </c>
      <c r="F327" s="195">
        <f t="shared" si="40"/>
        <v>62000</v>
      </c>
      <c r="G327" s="200"/>
      <c r="H327" s="183"/>
      <c r="I327" s="184">
        <f t="shared" si="39"/>
        <v>62000</v>
      </c>
      <c r="J327" s="189"/>
    </row>
    <row r="328" spans="1:11" ht="26.25" customHeight="1" x14ac:dyDescent="0.2">
      <c r="A328" s="206"/>
      <c r="B328" s="205" t="s">
        <v>202</v>
      </c>
      <c r="C328" s="192">
        <v>1</v>
      </c>
      <c r="D328" s="193" t="s">
        <v>148</v>
      </c>
      <c r="E328" s="195">
        <v>300000</v>
      </c>
      <c r="F328" s="195">
        <f t="shared" si="40"/>
        <v>300000</v>
      </c>
      <c r="G328" s="200"/>
      <c r="H328" s="183"/>
      <c r="I328" s="184">
        <f t="shared" si="39"/>
        <v>300000</v>
      </c>
      <c r="J328" s="189"/>
    </row>
    <row r="329" spans="1:11" ht="31.5" customHeight="1" x14ac:dyDescent="0.2">
      <c r="A329" s="177"/>
      <c r="B329" s="205" t="s">
        <v>264</v>
      </c>
      <c r="C329" s="192">
        <v>1</v>
      </c>
      <c r="D329" s="193" t="s">
        <v>196</v>
      </c>
      <c r="E329" s="195">
        <v>15000</v>
      </c>
      <c r="F329" s="195">
        <f t="shared" si="40"/>
        <v>15000</v>
      </c>
      <c r="G329" s="200"/>
      <c r="H329" s="183"/>
      <c r="I329" s="184">
        <f t="shared" si="39"/>
        <v>15000</v>
      </c>
      <c r="J329" s="189"/>
    </row>
    <row r="330" spans="1:11" ht="36" customHeight="1" x14ac:dyDescent="0.2">
      <c r="A330" s="190"/>
      <c r="B330" s="207" t="s">
        <v>254</v>
      </c>
      <c r="C330" s="192">
        <v>6</v>
      </c>
      <c r="D330" s="193" t="s">
        <v>83</v>
      </c>
      <c r="E330" s="194">
        <v>8000</v>
      </c>
      <c r="F330" s="195">
        <f t="shared" si="40"/>
        <v>48000</v>
      </c>
      <c r="G330" s="196"/>
      <c r="H330" s="183"/>
      <c r="I330" s="184">
        <f t="shared" si="39"/>
        <v>48000</v>
      </c>
      <c r="J330" s="189"/>
    </row>
    <row r="331" spans="1:11" ht="15.75" customHeight="1" x14ac:dyDescent="0.2">
      <c r="A331" s="177"/>
      <c r="B331" s="204" t="s">
        <v>203</v>
      </c>
      <c r="C331" s="192">
        <v>25</v>
      </c>
      <c r="D331" s="199" t="s">
        <v>148</v>
      </c>
      <c r="E331" s="195">
        <v>8300</v>
      </c>
      <c r="F331" s="195">
        <f t="shared" si="40"/>
        <v>207500</v>
      </c>
      <c r="G331" s="200"/>
      <c r="H331" s="183"/>
      <c r="I331" s="184">
        <f t="shared" si="39"/>
        <v>207500</v>
      </c>
      <c r="J331" s="189"/>
    </row>
    <row r="332" spans="1:11" ht="29.25" customHeight="1" x14ac:dyDescent="0.2">
      <c r="A332" s="190"/>
      <c r="B332" s="205" t="s">
        <v>265</v>
      </c>
      <c r="C332" s="192">
        <v>80</v>
      </c>
      <c r="D332" s="193" t="s">
        <v>148</v>
      </c>
      <c r="E332" s="194">
        <v>1000</v>
      </c>
      <c r="F332" s="195">
        <f t="shared" si="40"/>
        <v>80000</v>
      </c>
      <c r="G332" s="196"/>
      <c r="H332" s="183"/>
      <c r="I332" s="184">
        <f t="shared" si="39"/>
        <v>80000</v>
      </c>
      <c r="J332" s="197"/>
    </row>
    <row r="333" spans="1:11" ht="30" customHeight="1" x14ac:dyDescent="0.2">
      <c r="A333" s="208"/>
      <c r="B333" s="209" t="s">
        <v>204</v>
      </c>
      <c r="C333" s="192">
        <v>21</v>
      </c>
      <c r="D333" s="199" t="s">
        <v>83</v>
      </c>
      <c r="E333" s="195">
        <v>38000</v>
      </c>
      <c r="F333" s="195">
        <f t="shared" si="40"/>
        <v>798000</v>
      </c>
      <c r="G333" s="200"/>
      <c r="H333" s="183"/>
      <c r="I333" s="184">
        <f t="shared" si="39"/>
        <v>798000</v>
      </c>
      <c r="J333" s="189" t="s">
        <v>195</v>
      </c>
    </row>
    <row r="334" spans="1:11" ht="31.5" customHeight="1" x14ac:dyDescent="0.2">
      <c r="A334" s="210"/>
      <c r="B334" s="205" t="s">
        <v>205</v>
      </c>
      <c r="C334" s="192">
        <v>5</v>
      </c>
      <c r="D334" s="193" t="s">
        <v>148</v>
      </c>
      <c r="E334" s="194">
        <v>6000</v>
      </c>
      <c r="F334" s="195">
        <f t="shared" si="40"/>
        <v>30000</v>
      </c>
      <c r="G334" s="196"/>
      <c r="H334" s="203"/>
      <c r="I334" s="184">
        <f t="shared" si="39"/>
        <v>30000</v>
      </c>
      <c r="J334" s="211"/>
    </row>
    <row r="335" spans="1:11" ht="38.25" customHeight="1" x14ac:dyDescent="0.2">
      <c r="A335" s="208"/>
      <c r="B335" s="209" t="s">
        <v>206</v>
      </c>
      <c r="C335" s="187">
        <v>5</v>
      </c>
      <c r="D335" s="199" t="s">
        <v>148</v>
      </c>
      <c r="E335" s="195">
        <v>3135</v>
      </c>
      <c r="F335" s="195">
        <f t="shared" si="40"/>
        <v>15675</v>
      </c>
      <c r="G335" s="200"/>
      <c r="H335" s="183"/>
      <c r="I335" s="184">
        <f t="shared" si="39"/>
        <v>15675</v>
      </c>
      <c r="J335" s="212"/>
      <c r="K335" s="73">
        <f>SUM(I320:I335)</f>
        <v>15359575</v>
      </c>
    </row>
    <row r="336" spans="1:11" ht="0.75" customHeight="1" x14ac:dyDescent="0.2">
      <c r="A336" s="208"/>
      <c r="B336" s="202"/>
      <c r="C336" s="192"/>
      <c r="D336" s="193"/>
      <c r="E336" s="180"/>
      <c r="F336" s="195"/>
      <c r="G336" s="200"/>
      <c r="H336" s="183"/>
      <c r="I336" s="184"/>
      <c r="J336" s="212"/>
      <c r="K336" s="73">
        <f>SUM(I320:I342)</f>
        <v>15359575</v>
      </c>
    </row>
    <row r="337" spans="1:11" ht="15.75" hidden="1" customHeight="1" x14ac:dyDescent="0.2">
      <c r="A337" s="21"/>
      <c r="B337" s="21"/>
      <c r="C337" s="11"/>
      <c r="D337" s="11"/>
      <c r="E337" s="19"/>
      <c r="F337" s="17"/>
      <c r="G337" s="19"/>
      <c r="H337" s="17"/>
      <c r="I337" s="12"/>
      <c r="J337" s="121"/>
    </row>
    <row r="338" spans="1:11" ht="19.5" hidden="1" customHeight="1" x14ac:dyDescent="0.2">
      <c r="A338" s="20"/>
      <c r="B338" s="20"/>
      <c r="C338" s="10"/>
      <c r="D338" s="10"/>
      <c r="E338" s="17"/>
      <c r="F338" s="17"/>
      <c r="G338" s="17"/>
      <c r="H338" s="17"/>
      <c r="I338" s="12"/>
      <c r="J338" s="120"/>
    </row>
    <row r="339" spans="1:11" ht="15.75" hidden="1" customHeight="1" x14ac:dyDescent="0.2">
      <c r="A339" s="20"/>
      <c r="B339" s="18"/>
      <c r="C339" s="10"/>
      <c r="D339" s="10"/>
      <c r="E339" s="17"/>
      <c r="F339" s="17"/>
      <c r="G339" s="17"/>
      <c r="H339" s="17"/>
      <c r="I339" s="12"/>
      <c r="J339" s="120"/>
    </row>
    <row r="340" spans="1:11" ht="15.75" hidden="1" customHeight="1" x14ac:dyDescent="0.2">
      <c r="A340" s="35"/>
      <c r="B340" s="18"/>
      <c r="C340" s="11"/>
      <c r="D340" s="11"/>
      <c r="E340" s="19"/>
      <c r="F340" s="28"/>
      <c r="G340" s="19"/>
      <c r="H340" s="28"/>
      <c r="I340" s="155"/>
      <c r="J340" s="122"/>
    </row>
    <row r="341" spans="1:11" ht="15.75" hidden="1" customHeight="1" x14ac:dyDescent="0.2">
      <c r="A341" s="20"/>
      <c r="B341" s="18"/>
      <c r="C341" s="10"/>
      <c r="D341" s="10"/>
      <c r="E341" s="17"/>
      <c r="F341" s="17"/>
      <c r="G341" s="17"/>
      <c r="H341" s="17"/>
      <c r="I341" s="12"/>
      <c r="J341" s="120"/>
    </row>
    <row r="342" spans="1:11" ht="15.75" hidden="1" customHeight="1" x14ac:dyDescent="0.2">
      <c r="A342" s="39"/>
      <c r="B342" s="18"/>
      <c r="C342" s="81"/>
      <c r="D342" s="58"/>
      <c r="E342" s="63"/>
      <c r="F342" s="63"/>
      <c r="G342" s="63"/>
      <c r="H342" s="63"/>
      <c r="I342" s="12"/>
      <c r="J342" s="125"/>
      <c r="K342" s="73">
        <f>SUM(I320:I342)</f>
        <v>15359575</v>
      </c>
    </row>
    <row r="343" spans="1:11" ht="15.75" customHeight="1" x14ac:dyDescent="0.2">
      <c r="A343" s="23"/>
      <c r="B343" s="240" t="s">
        <v>60</v>
      </c>
      <c r="C343" s="241"/>
      <c r="D343" s="23"/>
      <c r="E343" s="23"/>
      <c r="F343" s="23"/>
      <c r="G343" s="23"/>
      <c r="H343" s="23"/>
      <c r="I343" s="24">
        <f>SUM(I319:I342)</f>
        <v>25297564.75327</v>
      </c>
      <c r="J343" s="116"/>
    </row>
    <row r="344" spans="1:11" ht="15.75" customHeight="1" x14ac:dyDescent="0.2">
      <c r="A344" s="44"/>
      <c r="B344" s="83"/>
      <c r="C344" s="83"/>
      <c r="D344" s="44"/>
      <c r="E344" s="44"/>
      <c r="F344" s="44"/>
      <c r="G344" s="44"/>
      <c r="H344" s="44"/>
      <c r="I344" s="45"/>
      <c r="J344" s="123"/>
    </row>
    <row r="345" spans="1:11" ht="15.75" customHeight="1" x14ac:dyDescent="0.2">
      <c r="A345" s="44"/>
      <c r="B345" s="83"/>
      <c r="C345" s="83"/>
      <c r="D345" s="44"/>
      <c r="E345" s="44"/>
      <c r="F345" s="44"/>
      <c r="G345" s="44"/>
      <c r="H345" s="44"/>
      <c r="I345" s="45"/>
      <c r="J345" s="123"/>
    </row>
    <row r="346" spans="1:11" ht="15.75" customHeight="1" x14ac:dyDescent="0.2">
      <c r="A346" s="44"/>
      <c r="B346" s="83"/>
      <c r="C346" s="83"/>
      <c r="D346" s="44"/>
      <c r="E346" s="44"/>
      <c r="F346" s="44"/>
      <c r="G346" s="44"/>
      <c r="H346" s="44"/>
      <c r="I346" s="45"/>
      <c r="J346" s="123"/>
    </row>
    <row r="347" spans="1:11" ht="15.75" customHeight="1" x14ac:dyDescent="0.2">
      <c r="A347" s="44"/>
      <c r="B347" s="83"/>
      <c r="C347" s="83"/>
      <c r="D347" s="44"/>
      <c r="E347" s="44"/>
      <c r="F347" s="44"/>
      <c r="G347" s="44"/>
      <c r="H347" s="44"/>
      <c r="I347" s="45"/>
      <c r="J347" s="123"/>
    </row>
    <row r="348" spans="1:11" ht="15.75" customHeight="1" x14ac:dyDescent="0.2">
      <c r="A348" s="44"/>
      <c r="B348" s="83"/>
      <c r="C348" s="83"/>
      <c r="D348" s="44"/>
      <c r="E348" s="44"/>
      <c r="F348" s="44"/>
      <c r="G348" s="44"/>
      <c r="H348" s="44"/>
      <c r="I348" s="45"/>
      <c r="J348" s="123"/>
    </row>
    <row r="349" spans="1:11" ht="15.75" customHeight="1" x14ac:dyDescent="0.2">
      <c r="A349" s="44"/>
      <c r="B349" s="83"/>
      <c r="C349" s="83"/>
      <c r="D349" s="44"/>
      <c r="E349" s="44"/>
      <c r="F349" s="44"/>
      <c r="G349" s="44"/>
      <c r="H349" s="44"/>
      <c r="I349" s="45"/>
      <c r="J349" s="123"/>
    </row>
    <row r="350" spans="1:11" ht="15.75" customHeight="1" x14ac:dyDescent="0.2">
      <c r="A350" s="44"/>
      <c r="B350" s="83"/>
      <c r="C350" s="83"/>
      <c r="D350" s="44"/>
      <c r="E350" s="44"/>
      <c r="F350" s="44"/>
      <c r="G350" s="44"/>
      <c r="H350" s="44"/>
      <c r="I350" s="45"/>
      <c r="J350" s="123"/>
    </row>
    <row r="351" spans="1:11" ht="15.75" customHeight="1" x14ac:dyDescent="0.2">
      <c r="A351" s="44"/>
      <c r="B351" s="46" t="str">
        <f>$B$2</f>
        <v>ประมาณราคาค่าก่อสร้าง  อาคารเก็บอากาศยานพร้อมห้องปฏิบัติการอากาศยาน</v>
      </c>
      <c r="C351" s="46"/>
      <c r="D351" s="46"/>
      <c r="E351" s="46"/>
      <c r="F351" s="46"/>
      <c r="G351" s="46"/>
      <c r="H351" s="46"/>
      <c r="I351" s="47" t="s">
        <v>253</v>
      </c>
      <c r="J351" s="114" t="s">
        <v>26</v>
      </c>
    </row>
    <row r="352" spans="1:11" ht="15.75" customHeight="1" x14ac:dyDescent="0.2">
      <c r="A352" s="44"/>
      <c r="B352" s="46" t="str">
        <f>$B$3</f>
        <v>สถานที่ก่อสร้าง วิทยาลัยเทคนิคอุบลราชธานี  อำเภอเมือง จังหวัดอุบลราชธานี</v>
      </c>
      <c r="C352" s="46"/>
      <c r="D352" s="46"/>
      <c r="E352" s="46"/>
      <c r="F352" s="46"/>
      <c r="G352" s="46" t="s">
        <v>27</v>
      </c>
      <c r="H352" s="46"/>
      <c r="I352" s="46"/>
      <c r="J352" s="114"/>
    </row>
    <row r="353" spans="1:11" ht="15.75" customHeight="1" x14ac:dyDescent="0.2">
      <c r="A353" s="44"/>
      <c r="B353" s="46" t="str">
        <f>$B$4</f>
        <v>ประมาณการโดย  คณะกรรมการกำหนดราคากลาง</v>
      </c>
      <c r="C353" s="46"/>
      <c r="D353" s="46"/>
      <c r="E353" s="46"/>
      <c r="F353" s="46"/>
      <c r="G353" s="46" t="s">
        <v>28</v>
      </c>
      <c r="H353" s="46"/>
      <c r="I353" s="46"/>
      <c r="J353" s="114"/>
    </row>
    <row r="354" spans="1:11" ht="15.75" customHeight="1" x14ac:dyDescent="0.2">
      <c r="A354" s="44"/>
      <c r="B354" s="46"/>
      <c r="C354" s="46"/>
      <c r="D354" s="46"/>
      <c r="E354" s="46"/>
      <c r="F354" s="46"/>
      <c r="G354" s="46" t="str">
        <f>$G$5</f>
        <v xml:space="preserve">ประมาณราคาวันที่  24  เดือน มกราคม พ.ศ. 2563       </v>
      </c>
      <c r="H354" s="46"/>
      <c r="I354" s="46"/>
      <c r="J354" s="114"/>
    </row>
    <row r="355" spans="1:11" ht="15.75" customHeight="1" x14ac:dyDescent="0.2">
      <c r="A355" s="237" t="s">
        <v>4</v>
      </c>
      <c r="B355" s="231" t="s">
        <v>5</v>
      </c>
      <c r="C355" s="231" t="s">
        <v>29</v>
      </c>
      <c r="D355" s="231" t="s">
        <v>30</v>
      </c>
      <c r="E355" s="238" t="s">
        <v>31</v>
      </c>
      <c r="F355" s="239"/>
      <c r="G355" s="238" t="s">
        <v>32</v>
      </c>
      <c r="H355" s="239"/>
      <c r="I355" s="152" t="s">
        <v>33</v>
      </c>
      <c r="J355" s="231" t="s">
        <v>9</v>
      </c>
    </row>
    <row r="356" spans="1:11" ht="15.75" customHeight="1" x14ac:dyDescent="0.2">
      <c r="A356" s="237"/>
      <c r="B356" s="232"/>
      <c r="C356" s="232"/>
      <c r="D356" s="232"/>
      <c r="E356" s="152" t="s">
        <v>34</v>
      </c>
      <c r="F356" s="152" t="s">
        <v>35</v>
      </c>
      <c r="G356" s="152" t="s">
        <v>34</v>
      </c>
      <c r="H356" s="152" t="s">
        <v>35</v>
      </c>
      <c r="I356" s="152" t="s">
        <v>36</v>
      </c>
      <c r="J356" s="232"/>
    </row>
    <row r="357" spans="1:11" ht="15.75" customHeight="1" x14ac:dyDescent="0.2">
      <c r="A357" s="153"/>
      <c r="B357" s="13" t="s">
        <v>39</v>
      </c>
      <c r="C357" s="153"/>
      <c r="D357" s="153"/>
      <c r="E357" s="33"/>
      <c r="F357" s="33"/>
      <c r="G357" s="33"/>
      <c r="H357" s="33"/>
      <c r="I357" s="32">
        <f>I343</f>
        <v>25297564.75327</v>
      </c>
      <c r="J357" s="117"/>
    </row>
    <row r="358" spans="1:11" ht="15.75" customHeight="1" x14ac:dyDescent="0.2">
      <c r="A358" s="10"/>
      <c r="B358" s="54" t="s">
        <v>207</v>
      </c>
      <c r="C358" s="79">
        <v>5</v>
      </c>
      <c r="D358" s="61" t="s">
        <v>148</v>
      </c>
      <c r="E358" s="17">
        <v>70000</v>
      </c>
      <c r="F358" s="76">
        <f t="shared" ref="F358" si="41">C358*E358</f>
        <v>350000</v>
      </c>
      <c r="G358" s="78"/>
      <c r="H358" s="53"/>
      <c r="I358" s="12">
        <f t="shared" ref="I358" si="42">F358+H358</f>
        <v>350000</v>
      </c>
      <c r="J358" s="127" t="s">
        <v>195</v>
      </c>
    </row>
    <row r="359" spans="1:11" ht="36" customHeight="1" x14ac:dyDescent="0.2">
      <c r="A359" s="157"/>
      <c r="B359" s="159" t="s">
        <v>276</v>
      </c>
      <c r="C359" s="158">
        <v>30</v>
      </c>
      <c r="D359" s="75" t="s">
        <v>148</v>
      </c>
      <c r="E359" s="77">
        <v>5000</v>
      </c>
      <c r="F359" s="77">
        <v>150000</v>
      </c>
      <c r="G359" s="88"/>
      <c r="H359" s="53"/>
      <c r="I359" s="12">
        <v>150000</v>
      </c>
      <c r="J359" s="118" t="s">
        <v>195</v>
      </c>
    </row>
    <row r="360" spans="1:11" ht="15.75" customHeight="1" x14ac:dyDescent="0.2">
      <c r="A360" s="11"/>
      <c r="B360" s="20"/>
      <c r="C360" s="10"/>
      <c r="D360" s="10"/>
      <c r="E360" s="17"/>
      <c r="F360" s="17"/>
      <c r="G360" s="17"/>
      <c r="H360" s="17"/>
      <c r="I360" s="12"/>
      <c r="J360" s="119"/>
    </row>
    <row r="361" spans="1:11" ht="15.75" customHeight="1" x14ac:dyDescent="0.2">
      <c r="A361" s="11"/>
      <c r="B361" s="20"/>
      <c r="C361" s="79"/>
      <c r="D361" s="66"/>
      <c r="E361" s="76"/>
      <c r="F361" s="76"/>
      <c r="G361" s="214"/>
      <c r="H361" s="55"/>
      <c r="I361" s="12"/>
      <c r="J361" s="118"/>
      <c r="K361" s="73">
        <f>SUM(I358:I361)</f>
        <v>500000</v>
      </c>
    </row>
    <row r="362" spans="1:11" ht="15.75" customHeight="1" x14ac:dyDescent="0.2">
      <c r="A362" s="10"/>
      <c r="B362" s="18"/>
      <c r="C362" s="10"/>
      <c r="D362" s="10"/>
      <c r="E362" s="17"/>
      <c r="F362" s="17"/>
      <c r="G362" s="55"/>
      <c r="H362" s="55"/>
      <c r="I362" s="12"/>
      <c r="J362" s="118"/>
    </row>
    <row r="363" spans="1:11" ht="15.75" customHeight="1" x14ac:dyDescent="0.2">
      <c r="A363" s="11"/>
      <c r="B363" s="160"/>
      <c r="C363" s="11"/>
      <c r="D363" s="11"/>
      <c r="E363" s="19"/>
      <c r="F363" s="28"/>
      <c r="G363" s="56"/>
      <c r="H363" s="215"/>
      <c r="I363" s="155"/>
      <c r="J363" s="119"/>
    </row>
    <row r="364" spans="1:11" ht="15.75" customHeight="1" x14ac:dyDescent="0.2">
      <c r="A364" s="20"/>
      <c r="B364" s="160"/>
      <c r="C364" s="10"/>
      <c r="D364" s="10"/>
      <c r="E364" s="17"/>
      <c r="F364" s="17"/>
      <c r="G364" s="55"/>
      <c r="H364" s="55"/>
      <c r="I364" s="12"/>
      <c r="J364" s="120"/>
    </row>
    <row r="365" spans="1:11" ht="15.75" customHeight="1" x14ac:dyDescent="0.2">
      <c r="A365" s="21"/>
      <c r="B365" s="160"/>
      <c r="C365" s="81"/>
      <c r="D365" s="10"/>
      <c r="E365" s="17"/>
      <c r="F365" s="19"/>
      <c r="G365" s="55"/>
      <c r="H365" s="56"/>
      <c r="I365" s="12"/>
      <c r="J365" s="121"/>
    </row>
    <row r="366" spans="1:11" ht="15.75" customHeight="1" x14ac:dyDescent="0.2">
      <c r="A366" s="20"/>
      <c r="B366" s="160"/>
      <c r="C366" s="81"/>
      <c r="D366" s="163"/>
      <c r="E366" s="28"/>
      <c r="F366" s="76"/>
      <c r="G366" s="213"/>
      <c r="H366" s="55"/>
      <c r="I366" s="12"/>
      <c r="J366" s="120"/>
    </row>
    <row r="367" spans="1:11" ht="15.75" customHeight="1" x14ac:dyDescent="0.2">
      <c r="A367" s="20"/>
      <c r="B367" s="161"/>
      <c r="C367" s="80"/>
      <c r="D367" s="75"/>
      <c r="E367" s="77"/>
      <c r="F367" s="77"/>
      <c r="G367" s="213"/>
      <c r="H367" s="55"/>
      <c r="I367" s="12"/>
      <c r="J367" s="120"/>
    </row>
    <row r="368" spans="1:11" ht="15.75" hidden="1" customHeight="1" x14ac:dyDescent="0.2">
      <c r="A368" s="21"/>
      <c r="B368" s="18"/>
      <c r="C368" s="80"/>
      <c r="D368" s="75"/>
      <c r="E368" s="77"/>
      <c r="F368" s="77"/>
      <c r="G368" s="88"/>
      <c r="H368" s="53"/>
      <c r="I368" s="12"/>
      <c r="J368" s="121"/>
    </row>
    <row r="369" spans="1:10" ht="15.75" hidden="1" customHeight="1" x14ac:dyDescent="0.2">
      <c r="A369" s="20"/>
      <c r="B369" s="20"/>
      <c r="C369" s="79"/>
      <c r="D369" s="66"/>
      <c r="E369" s="76"/>
      <c r="F369" s="76"/>
      <c r="G369" s="78"/>
      <c r="H369" s="53"/>
      <c r="I369" s="12"/>
      <c r="J369" s="120"/>
    </row>
    <row r="370" spans="1:10" ht="15.75" hidden="1" customHeight="1" x14ac:dyDescent="0.2">
      <c r="A370" s="20"/>
      <c r="B370" s="18"/>
      <c r="C370" s="10"/>
      <c r="D370" s="10"/>
      <c r="E370" s="17"/>
      <c r="F370" s="17"/>
      <c r="G370" s="17"/>
      <c r="H370" s="17"/>
      <c r="I370" s="12"/>
      <c r="J370" s="120"/>
    </row>
    <row r="371" spans="1:10" ht="15.75" hidden="1" customHeight="1" x14ac:dyDescent="0.2">
      <c r="A371" s="35"/>
      <c r="B371" s="18"/>
      <c r="C371" s="35"/>
      <c r="D371" s="35"/>
      <c r="E371" s="36"/>
      <c r="F371" s="37"/>
      <c r="G371" s="36"/>
      <c r="H371" s="37"/>
      <c r="I371" s="38"/>
      <c r="J371" s="122"/>
    </row>
    <row r="372" spans="1:10" ht="15.75" hidden="1" customHeight="1" x14ac:dyDescent="0.2">
      <c r="A372" s="20"/>
      <c r="B372" s="20"/>
      <c r="C372" s="10"/>
      <c r="D372" s="10"/>
      <c r="E372" s="17"/>
      <c r="F372" s="17"/>
      <c r="G372" s="17"/>
      <c r="H372" s="17"/>
      <c r="I372" s="12"/>
      <c r="J372" s="120"/>
    </row>
    <row r="373" spans="1:10" ht="15.75" hidden="1" customHeight="1" x14ac:dyDescent="0.2">
      <c r="A373" s="39"/>
      <c r="B373" s="154"/>
      <c r="C373" s="32"/>
      <c r="D373" s="154"/>
      <c r="E373" s="40"/>
      <c r="F373" s="40"/>
      <c r="G373" s="40"/>
      <c r="H373" s="40"/>
      <c r="I373" s="30"/>
      <c r="J373" s="125"/>
    </row>
    <row r="374" spans="1:10" ht="15.75" customHeight="1" x14ac:dyDescent="0.2">
      <c r="A374" s="23"/>
      <c r="B374" s="233" t="s">
        <v>16</v>
      </c>
      <c r="C374" s="233"/>
      <c r="D374" s="23"/>
      <c r="E374" s="23"/>
      <c r="F374" s="23"/>
      <c r="G374" s="23"/>
      <c r="H374" s="23"/>
      <c r="I374" s="24">
        <f>SUM(I357:I373)</f>
        <v>25797564.75327</v>
      </c>
      <c r="J374" s="116"/>
    </row>
    <row r="375" spans="1:10" ht="15.75" customHeight="1" x14ac:dyDescent="0.2">
      <c r="A375" s="86"/>
      <c r="B375" s="86"/>
      <c r="C375" s="86"/>
      <c r="D375" s="86"/>
      <c r="E375" s="86"/>
      <c r="F375" s="86"/>
      <c r="G375" s="86"/>
      <c r="H375" s="86"/>
      <c r="I375" s="86"/>
      <c r="J375" s="128"/>
    </row>
    <row r="376" spans="1:10" ht="15.75" customHeight="1" x14ac:dyDescent="0.2">
      <c r="A376" s="86"/>
      <c r="B376" s="86"/>
      <c r="C376" s="86"/>
      <c r="D376" s="86"/>
      <c r="E376" s="86"/>
      <c r="F376" s="86"/>
      <c r="G376" s="86"/>
      <c r="H376" s="86"/>
      <c r="I376" s="86"/>
      <c r="J376" s="128"/>
    </row>
    <row r="377" spans="1:10" ht="15.75" customHeight="1" x14ac:dyDescent="0.2">
      <c r="A377" s="44"/>
      <c r="B377" s="44"/>
      <c r="C377" s="44"/>
      <c r="D377" s="44"/>
      <c r="E377" s="44"/>
      <c r="F377" s="44"/>
      <c r="G377" s="44"/>
      <c r="H377" s="44"/>
      <c r="I377" s="84"/>
      <c r="J377" s="124"/>
    </row>
    <row r="378" spans="1:10" ht="15.75" customHeight="1" x14ac:dyDescent="0.2">
      <c r="A378" s="44"/>
      <c r="B378" s="44"/>
      <c r="C378" s="44"/>
      <c r="D378" s="44"/>
      <c r="E378" s="44"/>
      <c r="F378" s="44"/>
      <c r="G378" s="44"/>
      <c r="H378" s="44"/>
      <c r="I378" s="44"/>
      <c r="J378" s="124"/>
    </row>
    <row r="379" spans="1:10" ht="15.75" customHeight="1" x14ac:dyDescent="0.2">
      <c r="A379" s="44"/>
      <c r="B379" s="44"/>
      <c r="C379" s="44"/>
      <c r="D379" s="44"/>
      <c r="E379" s="44"/>
      <c r="F379" s="44"/>
      <c r="G379" s="44"/>
      <c r="H379" s="44"/>
      <c r="I379" s="44"/>
      <c r="J379" s="124"/>
    </row>
  </sheetData>
  <mergeCells count="80">
    <mergeCell ref="B263:C263"/>
    <mergeCell ref="A277:A278"/>
    <mergeCell ref="B277:B278"/>
    <mergeCell ref="C277:C278"/>
    <mergeCell ref="B186:C186"/>
    <mergeCell ref="A198:A199"/>
    <mergeCell ref="B198:B199"/>
    <mergeCell ref="C198:C199"/>
    <mergeCell ref="A6:A7"/>
    <mergeCell ref="B6:B7"/>
    <mergeCell ref="C6:C7"/>
    <mergeCell ref="D6:D7"/>
    <mergeCell ref="B110:C110"/>
    <mergeCell ref="A45:A46"/>
    <mergeCell ref="E6:F6"/>
    <mergeCell ref="E45:F45"/>
    <mergeCell ref="G45:H45"/>
    <mergeCell ref="J45:J46"/>
    <mergeCell ref="B71:C71"/>
    <mergeCell ref="J6:J7"/>
    <mergeCell ref="B31:C31"/>
    <mergeCell ref="G6:H6"/>
    <mergeCell ref="B45:B46"/>
    <mergeCell ref="C45:C46"/>
    <mergeCell ref="D45:D46"/>
    <mergeCell ref="G84:H84"/>
    <mergeCell ref="J84:J85"/>
    <mergeCell ref="A84:A85"/>
    <mergeCell ref="B84:B85"/>
    <mergeCell ref="C84:C85"/>
    <mergeCell ref="D84:D85"/>
    <mergeCell ref="E84:F84"/>
    <mergeCell ref="G122:H122"/>
    <mergeCell ref="J122:J123"/>
    <mergeCell ref="B148:C148"/>
    <mergeCell ref="A160:A161"/>
    <mergeCell ref="B160:B161"/>
    <mergeCell ref="C160:C161"/>
    <mergeCell ref="D160:D161"/>
    <mergeCell ref="E160:F160"/>
    <mergeCell ref="G160:H160"/>
    <mergeCell ref="J160:J161"/>
    <mergeCell ref="A122:A123"/>
    <mergeCell ref="B122:B123"/>
    <mergeCell ref="C122:C123"/>
    <mergeCell ref="D122:D123"/>
    <mergeCell ref="E122:F122"/>
    <mergeCell ref="E198:F198"/>
    <mergeCell ref="G198:H198"/>
    <mergeCell ref="J198:J199"/>
    <mergeCell ref="B224:C224"/>
    <mergeCell ref="A237:A238"/>
    <mergeCell ref="B237:B238"/>
    <mergeCell ref="C237:C238"/>
    <mergeCell ref="D237:D238"/>
    <mergeCell ref="E237:F237"/>
    <mergeCell ref="G237:H237"/>
    <mergeCell ref="J237:J238"/>
    <mergeCell ref="D198:D199"/>
    <mergeCell ref="J355:J356"/>
    <mergeCell ref="B374:C374"/>
    <mergeCell ref="D277:D278"/>
    <mergeCell ref="A317:A318"/>
    <mergeCell ref="B317:B318"/>
    <mergeCell ref="C317:C318"/>
    <mergeCell ref="D317:D318"/>
    <mergeCell ref="A355:A356"/>
    <mergeCell ref="B355:B356"/>
    <mergeCell ref="C355:C356"/>
    <mergeCell ref="D355:D356"/>
    <mergeCell ref="E355:F355"/>
    <mergeCell ref="G355:H355"/>
    <mergeCell ref="E317:F317"/>
    <mergeCell ref="B343:C343"/>
    <mergeCell ref="G277:H277"/>
    <mergeCell ref="J277:J278"/>
    <mergeCell ref="B303:C303"/>
    <mergeCell ref="G317:H317"/>
    <mergeCell ref="J317:J318"/>
    <mergeCell ref="E277:F277"/>
  </mergeCells>
  <phoneticPr fontId="20" type="noConversion"/>
  <printOptions horizontalCentered="1"/>
  <pageMargins left="0.19685039370078741" right="0.19685039370078741" top="0.39370078740157483" bottom="0.39370078740157483" header="0.31496062992125984" footer="0.19685039370078741"/>
  <pageSetup paperSize="9" scale="85" fitToHeight="0" orientation="landscape" horizontalDpi="4294967293" r:id="rId1"/>
  <rowBreaks count="6" manualBreakCount="6">
    <brk id="40" max="9" man="1"/>
    <brk id="79" max="9" man="1"/>
    <brk id="117" max="9" man="1"/>
    <brk id="155" max="9" man="1"/>
    <brk id="193" max="9" man="1"/>
    <brk id="23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ปก</vt:lpstr>
      <vt:lpstr>ปร.5</vt:lpstr>
      <vt:lpstr>ปร.4</vt:lpstr>
      <vt:lpstr>ปร.4!Print_Area</vt:lpstr>
      <vt:lpstr>ปร.5!Print_Area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iTon</dc:creator>
  <cp:lastModifiedBy>Administrator</cp:lastModifiedBy>
  <cp:lastPrinted>2020-04-17T03:11:24Z</cp:lastPrinted>
  <dcterms:created xsi:type="dcterms:W3CDTF">2018-08-28T03:36:53Z</dcterms:created>
  <dcterms:modified xsi:type="dcterms:W3CDTF">2020-04-17T06:11:27Z</dcterms:modified>
</cp:coreProperties>
</file>